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My Drive\SLSS\Website\"/>
    </mc:Choice>
  </mc:AlternateContent>
  <xr:revisionPtr revIDLastSave="0" documentId="13_ncr:1_{CA8D98A0-C2C1-4ADD-8676-265D67547EEC}" xr6:coauthVersionLast="47" xr6:coauthVersionMax="47" xr10:uidLastSave="{00000000-0000-0000-0000-000000000000}"/>
  <workbookProtection workbookAlgorithmName="SHA-512" workbookHashValue="EmRdCO2hk2iQle7p1cz0Q4UP0TvgvrOZq49dy04rJYmN+i8MQ3Jf4yLPP6VJhGjjMowRDEe4yKGLZZibbUpDfw==" workbookSaltValue="S8QyNt7d9idTBqYbTrZgeA==" workbookSpinCount="100000" lockStructure="1"/>
  <bookViews>
    <workbookView xWindow="-108" yWindow="-108" windowWidth="23256" windowHeight="12456" xr2:uid="{00000000-000D-0000-FFFF-FFFF00000000}"/>
  </bookViews>
  <sheets>
    <sheet name="LIFESAVING EXAMS" sheetId="3" r:id="rId1"/>
    <sheet name="INS_TEACHER" sheetId="6" state="hidden" r:id="rId2"/>
    <sheet name="EXAMINER" sheetId="7" state="hidden" r:id="rId3"/>
    <sheet name="OPTIONS" sheetId="2" state="hidden" r:id="rId4"/>
    <sheet name="admin" sheetId="8" r:id="rId5"/>
  </sheets>
  <definedNames>
    <definedName name="Awards">OPTIONS!$A$1:$A$22</definedName>
    <definedName name="Examiner_Name">OPTIONS!$S$1:$S$86</definedName>
    <definedName name="Gender">OPTIONS!$Q$1:$Q$3</definedName>
    <definedName name="MEMBERS">OPTIONS!$Y$1:$Y$88</definedName>
    <definedName name="ORGANISATION">OPTIONS!$Y$1:$Y$88</definedName>
    <definedName name="Results">OPTIONS!$Q$7:$Q$9</definedName>
    <definedName name="Staff">OPTIONS!$Q$13:$Q$17</definedName>
    <definedName name="Time">OPTIONS!$Q$29:$Q$41</definedName>
    <definedName name="VENUE">OPTIONS!$W$1:$W$60</definedName>
    <definedName name="Yes_No">OPTIONS!$Q$10:$Q$12</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8" l="1"/>
  <c r="Q41" i="2"/>
  <c r="Q40" i="2"/>
  <c r="Q39" i="2"/>
  <c r="Q38" i="2"/>
  <c r="Q37" i="2"/>
  <c r="Q36" i="2"/>
  <c r="Q35" i="2"/>
  <c r="Q34" i="2"/>
  <c r="Q33" i="2"/>
  <c r="Q32" i="2"/>
  <c r="Q31" i="2"/>
  <c r="Q30" i="2"/>
  <c r="Q29" i="2"/>
  <c r="CA50" i="3"/>
  <c r="K2" i="8"/>
  <c r="I2" i="8"/>
  <c r="H2" i="8"/>
  <c r="D84" i="3"/>
  <c r="D87" i="3"/>
  <c r="D90" i="3"/>
  <c r="L105" i="3"/>
  <c r="F2" i="8"/>
  <c r="CD10" i="3"/>
  <c r="E2" i="8"/>
  <c r="A2" i="8"/>
  <c r="C2" i="8"/>
  <c r="B2" i="8"/>
  <c r="BR67" i="3"/>
  <c r="A67" i="3"/>
  <c r="T93" i="3"/>
  <c r="T90" i="3"/>
  <c r="T87" i="3"/>
  <c r="T84" i="3"/>
  <c r="AZ69" i="3"/>
  <c r="AK69" i="3"/>
  <c r="N69" i="3"/>
  <c r="BX67" i="3"/>
  <c r="AV38" i="3"/>
  <c r="Z93" i="3"/>
  <c r="Z90" i="3"/>
  <c r="Z87" i="3"/>
  <c r="BM47" i="6"/>
  <c r="BM49" i="6"/>
  <c r="BC47" i="6"/>
  <c r="BC49" i="6"/>
  <c r="AS47" i="6"/>
  <c r="AS49" i="6"/>
  <c r="AI47" i="6"/>
  <c r="AI49" i="6"/>
  <c r="Y47" i="6"/>
  <c r="Y49" i="6"/>
  <c r="O47" i="6"/>
  <c r="O49" i="6"/>
  <c r="CA45" i="7"/>
  <c r="J109" i="7"/>
  <c r="J113" i="7"/>
  <c r="AN69" i="7"/>
  <c r="P69" i="7"/>
  <c r="AP71" i="7"/>
  <c r="N67" i="7"/>
  <c r="D67" i="7"/>
  <c r="BZ52" i="6"/>
  <c r="BS67" i="6"/>
  <c r="D89" i="6"/>
  <c r="D83" i="6"/>
  <c r="D77" i="6"/>
  <c r="A45" i="6"/>
  <c r="L104" i="6"/>
  <c r="BN71" i="6"/>
  <c r="AI104" i="6"/>
  <c r="AP71" i="6"/>
  <c r="N71" i="6"/>
  <c r="AP69" i="6"/>
  <c r="N69" i="6"/>
  <c r="BN69" i="6"/>
  <c r="D67" i="6"/>
  <c r="N67" i="6"/>
  <c r="Z84" i="3"/>
  <c r="L99" i="3"/>
  <c r="L111" i="3"/>
  <c r="L108" i="3"/>
  <c r="BR74" i="3"/>
  <c r="AL74" i="3"/>
  <c r="AP74" i="3"/>
  <c r="AT74" i="3"/>
  <c r="AX74" i="3"/>
  <c r="BB74" i="3"/>
  <c r="BF74" i="3"/>
  <c r="BJ74" i="3"/>
  <c r="D93" i="3"/>
  <c r="BN74" i="3"/>
  <c r="AH74" i="3"/>
  <c r="BN69" i="3"/>
  <c r="CD67" i="3"/>
</calcChain>
</file>

<file path=xl/sharedStrings.xml><?xml version="1.0" encoding="utf-8"?>
<sst xmlns="http://schemas.openxmlformats.org/spreadsheetml/2006/main" count="925" uniqueCount="527">
  <si>
    <t>THE SINGAPORE LIFE SAVING SOCIETY</t>
  </si>
  <si>
    <t>Kallang Basin Swimming Complex</t>
  </si>
  <si>
    <t>21 Geylang Bahru Lane</t>
  </si>
  <si>
    <t>A Member of the Royal Life Saving Society and International Life Saving Federation</t>
  </si>
  <si>
    <t>Singapore 339627</t>
  </si>
  <si>
    <t>: 6299-3660</t>
  </si>
  <si>
    <t>: booking@slss.org.sg</t>
  </si>
  <si>
    <t>LIFESAVING EXAMINATION BOOKING FORM</t>
  </si>
  <si>
    <t>Ref No.:</t>
  </si>
  <si>
    <t>/</t>
  </si>
  <si>
    <t xml:space="preserve">/ </t>
  </si>
  <si>
    <t>(PLEASE COMPLETE ALL SECTIONS IN BLOCK LETTERS)</t>
  </si>
  <si>
    <t>Name of Instructor / Teacher</t>
  </si>
  <si>
    <t>:</t>
  </si>
  <si>
    <t xml:space="preserve">Please Note: </t>
  </si>
  <si>
    <t>-</t>
  </si>
  <si>
    <t>Final test arrangements, i.e. Date/Time/Venue, are strictly subkected to agreement betweem the Examiner and the Instructor. Instructor may exercise flexibility to accommodate Examiners' convenience as their services are voluntary. Instructors must inform SLSS of any change(s) at least 3 days before the scheduled examination date.</t>
  </si>
  <si>
    <t>Affliation / Organisation</t>
  </si>
  <si>
    <t>&lt;ORGANISATION&gt;</t>
  </si>
  <si>
    <t>For specific request of preferred test arrangements, an administration fee of $100 will be levied per examination booked, with the exception of LS123 which is bundled.</t>
  </si>
  <si>
    <t>Address</t>
  </si>
  <si>
    <t>SLSS reserves all rights to review the fees as the Society deems fit and appropriate.</t>
  </si>
  <si>
    <t>Examiners and Instructors are to ensure that no more than one booking form, except for LS123 Awards, is allowed to be administered by the same examiner, at any one time unless with staggered timing of at least 2 hours.</t>
  </si>
  <si>
    <t>Examinations are subjected to audit from the Examinations and Accreditation Unit.</t>
  </si>
  <si>
    <t>The applicant undertakes the responsibility to ensure that female candidate(s), if any, are not pregnant at the time of this examination booking.</t>
  </si>
  <si>
    <t>Submission Process:</t>
  </si>
  <si>
    <t>Contact No.</t>
  </si>
  <si>
    <t xml:space="preserve">  Email</t>
  </si>
  <si>
    <r>
      <t xml:space="preserve">Complete </t>
    </r>
    <r>
      <rPr>
        <b/>
        <sz val="7"/>
        <color theme="1"/>
        <rFont val="Arial"/>
        <family val="2"/>
      </rPr>
      <t>ALL</t>
    </r>
    <r>
      <rPr>
        <sz val="7"/>
        <color theme="1"/>
        <rFont val="Arial"/>
        <family val="2"/>
      </rPr>
      <t xml:space="preserve"> sections in this form. Amount payable will be advised at the bottom of the form.</t>
    </r>
  </si>
  <si>
    <r>
      <t xml:space="preserve">Make </t>
    </r>
    <r>
      <rPr>
        <b/>
        <sz val="7"/>
        <color theme="1"/>
        <rFont val="Arial"/>
        <family val="2"/>
      </rPr>
      <t>FULL</t>
    </r>
    <r>
      <rPr>
        <sz val="7"/>
        <color theme="1"/>
        <rFont val="Arial"/>
        <family val="2"/>
      </rPr>
      <t xml:space="preserve"> payment via PayNow / ibanking. Attached a screenshot of the transaction with this booking form and email to booking@slss.org.sg</t>
    </r>
  </si>
  <si>
    <r>
      <t xml:space="preserve">The booking window period of 9 or 21 days will only start upon the reciept of the </t>
    </r>
    <r>
      <rPr>
        <b/>
        <sz val="7"/>
        <color theme="1"/>
        <rFont val="Arial"/>
        <family val="2"/>
      </rPr>
      <t>FULL</t>
    </r>
    <r>
      <rPr>
        <sz val="7"/>
        <color theme="1"/>
        <rFont val="Arial"/>
        <family val="2"/>
      </rPr>
      <t xml:space="preserve"> payment.</t>
    </r>
  </si>
  <si>
    <t>Examination Award</t>
  </si>
  <si>
    <t>LIFESAVING 3 (LS3)</t>
  </si>
  <si>
    <t>I hereby declare that I have verify that all information and data provided in this booking form are accurate. For any amendments, I agree to the administrative charge of $5.00 per field, amounting to but not excceding the cost of the toal examination fee in this booking. I understand that the amendment is subjected to approval by SLSS.</t>
  </si>
  <si>
    <t>Venue</t>
  </si>
  <si>
    <t>Date</t>
  </si>
  <si>
    <t xml:space="preserve">  Time</t>
  </si>
  <si>
    <t>Applicant's Signature</t>
  </si>
  <si>
    <t>Candidates' Information</t>
  </si>
  <si>
    <t>S/N</t>
  </si>
  <si>
    <t>Name</t>
  </si>
  <si>
    <t>NRIC No. (123A)</t>
  </si>
  <si>
    <t>Date of Birth</t>
  </si>
  <si>
    <t>Gender</t>
  </si>
  <si>
    <t>CPR / SNR     Ref. No.</t>
  </si>
  <si>
    <t>Is the candidate a SportSG Lifeguard?</t>
  </si>
  <si>
    <t>Sign In             (On Exam Day)</t>
  </si>
  <si>
    <t>Amount Payable</t>
  </si>
  <si>
    <t>Scan the above QR Code with your iBanking App</t>
  </si>
  <si>
    <t>For Official Use:</t>
  </si>
  <si>
    <t>Key in Amount</t>
  </si>
  <si>
    <t xml:space="preserve">Please enter Teacher's Name in "UEN/Bill Reference No." </t>
  </si>
  <si>
    <t>Processed by:</t>
  </si>
  <si>
    <t>Receipt No.:</t>
  </si>
  <si>
    <t>Examiner Assigned:</t>
  </si>
  <si>
    <t>Date:</t>
  </si>
  <si>
    <t>*for payment using UEN: S67SS0031B</t>
  </si>
  <si>
    <t>Instructor / Teacher:</t>
  </si>
  <si>
    <t>Time:</t>
  </si>
  <si>
    <t>Venue:</t>
  </si>
  <si>
    <t>Name of Candidates</t>
  </si>
  <si>
    <t>NRIC No. (Eg. 123A)</t>
  </si>
  <si>
    <t>CPR / SNR      Ref No.</t>
  </si>
  <si>
    <t>Test Items</t>
  </si>
  <si>
    <t>Results</t>
  </si>
  <si>
    <t>Remark(s)</t>
  </si>
  <si>
    <t>For Examiner Use:</t>
  </si>
  <si>
    <t>For Office Use:</t>
  </si>
  <si>
    <t>Name of Examiner:</t>
  </si>
  <si>
    <t>Date of Exam:</t>
  </si>
  <si>
    <t>No. of Certificates:</t>
  </si>
  <si>
    <t>Date Processed:</t>
  </si>
  <si>
    <t>Reference No.:</t>
  </si>
  <si>
    <t>No. of Candidates:</t>
  </si>
  <si>
    <t>No. of Passes:</t>
  </si>
  <si>
    <t>No. of Failures:</t>
  </si>
  <si>
    <t>Examiner Signature</t>
  </si>
  <si>
    <t>Staff Signature</t>
  </si>
  <si>
    <t>UEN: S67SS0031B</t>
  </si>
  <si>
    <t>LIVESAVING EXAMINATION BOOKING FORM</t>
  </si>
  <si>
    <r>
      <t>FOR OFFICE USE ONLY:</t>
    </r>
    <r>
      <rPr>
        <sz val="8"/>
        <color theme="1"/>
        <rFont val="Arial"/>
        <family val="2"/>
      </rPr>
      <t xml:space="preserve"> Version2022_Jan19</t>
    </r>
  </si>
  <si>
    <t xml:space="preserve">Exam Booking Ref No.: B / </t>
  </si>
  <si>
    <t>/ 2022</t>
  </si>
  <si>
    <t>TEACHER (TC)</t>
  </si>
  <si>
    <t>Candidate Information</t>
  </si>
  <si>
    <t>Sign In (On Exam Day)</t>
  </si>
  <si>
    <t>Pre-Requisites Information</t>
  </si>
  <si>
    <t>Safety</t>
  </si>
  <si>
    <t>Teaching</t>
  </si>
  <si>
    <t>INST /</t>
  </si>
  <si>
    <t xml:space="preserve">B / </t>
  </si>
  <si>
    <t>Candidate Name:</t>
  </si>
  <si>
    <t>NRIC No.:</t>
  </si>
  <si>
    <t>Teacher's Name:</t>
  </si>
  <si>
    <t>Organisation:</t>
  </si>
  <si>
    <t>Candidate's Performance</t>
  </si>
  <si>
    <t>OVERALL RESULTS</t>
  </si>
  <si>
    <t>EXAMINER</t>
  </si>
  <si>
    <t>Invigilator 1:</t>
  </si>
  <si>
    <t>Proceessed Date:</t>
  </si>
  <si>
    <t>Invigilator 2:</t>
  </si>
  <si>
    <t>EX</t>
  </si>
  <si>
    <t>Teacher Card No.:</t>
  </si>
  <si>
    <t>Issue Date:</t>
  </si>
  <si>
    <t>Current Examiner Grade:</t>
  </si>
  <si>
    <t>Examiner Card No.:</t>
  </si>
  <si>
    <t>To Be Completed by SLSS Office For Grade 2 and 3 Status:</t>
  </si>
  <si>
    <t>(List six (6) examinations undertaken as Grade 2 or 3)</t>
  </si>
  <si>
    <t>Examination Ref. No.:</t>
  </si>
  <si>
    <t>1.</t>
  </si>
  <si>
    <t>2.</t>
  </si>
  <si>
    <t>3.</t>
  </si>
  <si>
    <t>4.</t>
  </si>
  <si>
    <t>5.</t>
  </si>
  <si>
    <t>6.</t>
  </si>
  <si>
    <t>Examination By Candidate:</t>
  </si>
  <si>
    <t>Awards:</t>
  </si>
  <si>
    <t xml:space="preserve">No.of Candidates: </t>
  </si>
  <si>
    <t>Report By Invigilators:</t>
  </si>
  <si>
    <t>For Invigilator Use:</t>
  </si>
  <si>
    <t>Signature:</t>
  </si>
  <si>
    <t>&lt;AWARDS&gt;</t>
  </si>
  <si>
    <t>&lt;ABBRV&gt;</t>
  </si>
  <si>
    <t>BOOKING FEE</t>
  </si>
  <si>
    <t>EXAMS FEE</t>
  </si>
  <si>
    <t>TEST ITEMS</t>
  </si>
  <si>
    <t>Pre-Requisities</t>
  </si>
  <si>
    <t>&lt;EXAMINER&gt;</t>
  </si>
  <si>
    <t>&lt;VENUE&gt;</t>
  </si>
  <si>
    <t>&lt;ADDRESS&gt;</t>
  </si>
  <si>
    <t>STANDARD RESUSCITATION (CPR)</t>
  </si>
  <si>
    <t>CPR</t>
  </si>
  <si>
    <t>Theory</t>
  </si>
  <si>
    <t>Airway Obstruction Emergency</t>
  </si>
  <si>
    <t>Initiative</t>
  </si>
  <si>
    <t>N.A.</t>
  </si>
  <si>
    <t>MALE</t>
  </si>
  <si>
    <t>CHANG KOK KWONG BERNARD</t>
  </si>
  <si>
    <t>Active</t>
  </si>
  <si>
    <t>[ACTIVESG] ANG MO KIO</t>
  </si>
  <si>
    <t>A R T AQUATICS</t>
  </si>
  <si>
    <t>95 HOUGANG AVENUE 4 S(538830)</t>
  </si>
  <si>
    <t>SENIOR RESUSCITATION (SNR)</t>
  </si>
  <si>
    <t>SNR</t>
  </si>
  <si>
    <t>Basic Resuscitation Technique</t>
  </si>
  <si>
    <t>FEMALE</t>
  </si>
  <si>
    <t>CHNG KIAM GHEE</t>
  </si>
  <si>
    <t>[ACTIVESG] BISHAN</t>
  </si>
  <si>
    <t>A2 AQUATIC</t>
  </si>
  <si>
    <t>226 TAMPINES STREET 23 #12-233 S(521226)</t>
  </si>
  <si>
    <t>BASIC LIFESAVING 1 (BLS1)</t>
  </si>
  <si>
    <t>BLS1</t>
  </si>
  <si>
    <t>Reach</t>
  </si>
  <si>
    <t>Throw - Unweighted Rope</t>
  </si>
  <si>
    <t>Throw - Buoyant Aid</t>
  </si>
  <si>
    <t>Throw - Lifebouy</t>
  </si>
  <si>
    <t>Retrieval</t>
  </si>
  <si>
    <t>CHONG LIANG CHEW</t>
  </si>
  <si>
    <t>[ACTIVESG] BUKIT BATOK</t>
  </si>
  <si>
    <t>ABLE AQUATIC SCHOOL</t>
  </si>
  <si>
    <t>34 TANAH MERAH KECHIL ROAD EAST MEADOWS S(465560)</t>
  </si>
  <si>
    <t>BASIC LIFESAVING 2 (BLS2)</t>
  </si>
  <si>
    <t>BLS2</t>
  </si>
  <si>
    <t>BLS1 Ref. No.</t>
  </si>
  <si>
    <t>CHOW CHIANG WENG</t>
  </si>
  <si>
    <t>[ACTIVESG] CHOA CHU KANG</t>
  </si>
  <si>
    <t>ACHIEVERS SWIM SCHOOL PTE LTD</t>
  </si>
  <si>
    <t>894 TAMPINES STREET 81 #02-984 S(520894)</t>
  </si>
  <si>
    <t>BASIC LIFESAVING (BLS)</t>
  </si>
  <si>
    <t>BLS</t>
  </si>
  <si>
    <t>CHUA CHEE TAT</t>
  </si>
  <si>
    <t>[ACTIVESG] CLEMENTI</t>
  </si>
  <si>
    <t>ALANTA SWIM SCHOOL</t>
  </si>
  <si>
    <t>142 BUKIT BATOK STREET 11 #12-15 S(650142)</t>
  </si>
  <si>
    <t>LIFESAVING 1 (LS1)</t>
  </si>
  <si>
    <t>LS1</t>
  </si>
  <si>
    <t>Casualty Simulation</t>
  </si>
  <si>
    <t>Wade - Aided</t>
  </si>
  <si>
    <t>Accompanied Rescue</t>
  </si>
  <si>
    <t>Swim</t>
  </si>
  <si>
    <t>CHUA CHOON LIONG ALFRED</t>
  </si>
  <si>
    <t>[ACTIVESG] DELTA</t>
  </si>
  <si>
    <t>APS SWIM SCHOOL SINGAPORE</t>
  </si>
  <si>
    <t>OXLEY TOWER 138 ROBINSON ROAD #02-26 S(068906)</t>
  </si>
  <si>
    <t>LIFESAVING 2 (LS2)</t>
  </si>
  <si>
    <t>LS2</t>
  </si>
  <si>
    <t>Resuscitation Test</t>
  </si>
  <si>
    <t>Tow (Defensive Technique)</t>
  </si>
  <si>
    <t>LS1 Ref. No</t>
  </si>
  <si>
    <t>PASS</t>
  </si>
  <si>
    <t>GOH SHIAO KWANG</t>
  </si>
  <si>
    <t>[ACTIVESG] GEYLANG EAST</t>
  </si>
  <si>
    <t>AQUATICS ACADEMY LLP</t>
  </si>
  <si>
    <t>935 YISHUN CENTRAL 1 #02-29 S(760935)</t>
  </si>
  <si>
    <t>LS3</t>
  </si>
  <si>
    <t>Rescue-Ready Skills</t>
  </si>
  <si>
    <t>Casualty Recovery &amp; Landing</t>
  </si>
  <si>
    <t>Resus. Rescue (Shallow)</t>
  </si>
  <si>
    <t>Resus. Rescue (Support)</t>
  </si>
  <si>
    <t>Defensive &amp; Release Techniques</t>
  </si>
  <si>
    <t>LS2 Ref. No.</t>
  </si>
  <si>
    <t>FAIL</t>
  </si>
  <si>
    <t>HENG WUI MENG WINSTON</t>
  </si>
  <si>
    <t>[ACTIVESG] HEARTBEAT @ BEDOK</t>
  </si>
  <si>
    <t>38 JALAN CHEMPAKA PUTEH S(489034)</t>
  </si>
  <si>
    <t>LIFESAVING 1&amp;2 (LS12)</t>
  </si>
  <si>
    <t>LS12</t>
  </si>
  <si>
    <t>KOH KOK WENG</t>
  </si>
  <si>
    <t>[ACTIVESG] HOUGANG</t>
  </si>
  <si>
    <t>AQUATIC REALM</t>
  </si>
  <si>
    <t>655B PUNGGOL EAST #08-754 S(822655)</t>
  </si>
  <si>
    <t>LIFESAVING 2&amp;3 (LS23)</t>
  </si>
  <si>
    <t>LS23</t>
  </si>
  <si>
    <t>YES</t>
  </si>
  <si>
    <t>LEE BOON LENG PATRICK</t>
  </si>
  <si>
    <t>[ACTIVESG] JALAN BESAR</t>
  </si>
  <si>
    <t>AQUATIC SAFETY &amp; LIFEGUARD SERVICES</t>
  </si>
  <si>
    <t>697A PUNGGOL FIELD S(821267)</t>
  </si>
  <si>
    <t>LIFESAVING 123 (LS123)</t>
  </si>
  <si>
    <t>LS123</t>
  </si>
  <si>
    <t>NO</t>
  </si>
  <si>
    <t>LEE CHIN KEONG JOSEPH</t>
  </si>
  <si>
    <t>[ACTIVESG] JURONG EAST</t>
  </si>
  <si>
    <t>ATELIER ACQUISITION PTE LTD</t>
  </si>
  <si>
    <t>62 UBI ROAD 1 #05-15 OXLEY BIZHUB 2 S(408734)</t>
  </si>
  <si>
    <t>BRONZE MEDALLION (BM)</t>
  </si>
  <si>
    <t>BM</t>
  </si>
  <si>
    <t>Land-Based</t>
  </si>
  <si>
    <t>Water-Based</t>
  </si>
  <si>
    <t>Rescue Fitness Timing</t>
  </si>
  <si>
    <t>Contact Tow</t>
  </si>
  <si>
    <t>Resuscitation Timing</t>
  </si>
  <si>
    <t>LS3 Ref No.</t>
  </si>
  <si>
    <t>LEE CHIN KUAN WIDJAYA</t>
  </si>
  <si>
    <t>[ACTIVESG] JURONG LAKE GARDENS</t>
  </si>
  <si>
    <t>BRONZE CROSS (BC)</t>
  </si>
  <si>
    <t>BC</t>
  </si>
  <si>
    <t>Lifeliine Rescue</t>
  </si>
  <si>
    <t>Fin Rescue</t>
  </si>
  <si>
    <t>Kayak Rescue</t>
  </si>
  <si>
    <t>Rescue Tube Rescue</t>
  </si>
  <si>
    <t>BM Ref. No.</t>
  </si>
  <si>
    <t>CYNTHIA</t>
  </si>
  <si>
    <t>LEE LENG TECK GEORGE</t>
  </si>
  <si>
    <t>[ACTIVESG] JURONG WEST</t>
  </si>
  <si>
    <t>SILVER CROSS (SC)</t>
  </si>
  <si>
    <t>SC</t>
  </si>
  <si>
    <t>Emergencey Care Theory</t>
  </si>
  <si>
    <t>Fins and Snorkel / Goggle Search</t>
  </si>
  <si>
    <t>Board Rescue</t>
  </si>
  <si>
    <t>Rescue Tube Endurance Swim</t>
  </si>
  <si>
    <t>BC Ref No.</t>
  </si>
  <si>
    <t>LEE MING HAN ISAAC</t>
  </si>
  <si>
    <t>[ACTIVESG] KALLANG BASIN</t>
  </si>
  <si>
    <t>CHANGI BEACH CLUB</t>
  </si>
  <si>
    <t>ANDOVER ROAD S(509984)</t>
  </si>
  <si>
    <t>AWARD OF MERIT (AM)</t>
  </si>
  <si>
    <t>AM</t>
  </si>
  <si>
    <t>Resuscitation Rescue</t>
  </si>
  <si>
    <t>LEE SONG CHOO GEORGE</t>
  </si>
  <si>
    <t>[ACTIVESG] KATONG</t>
  </si>
  <si>
    <t>CIVIL SERVICE CLUB</t>
  </si>
  <si>
    <t>DISTINCTION AWARD (DA)</t>
  </si>
  <si>
    <t>DA</t>
  </si>
  <si>
    <t>AM Ref. No.</t>
  </si>
  <si>
    <t>RICHARD TAN</t>
  </si>
  <si>
    <t>LEONG KIN KOK MICHAEL</t>
  </si>
  <si>
    <t>[ACTIVESG] MOE (EVANS)</t>
  </si>
  <si>
    <t>CLUB SALTIS</t>
  </si>
  <si>
    <t>INTERNATIONAL INLAND OPEN-WATER LIFEGUARD (IOPLG)</t>
  </si>
  <si>
    <t>IOPLG</t>
  </si>
  <si>
    <t>Water-Based 1.1</t>
  </si>
  <si>
    <t>Water-Based 1.2</t>
  </si>
  <si>
    <t>Water-Based 1.3</t>
  </si>
  <si>
    <t>LIM BAK SOON ANTHONY</t>
  </si>
  <si>
    <t>[ACTIVESG] PASIR RIS</t>
  </si>
  <si>
    <t>EASTERN AQUATIC</t>
  </si>
  <si>
    <t>9 PASIR RIS DRIVE 4 #03-12 S(519462)</t>
  </si>
  <si>
    <t>INTERNATIONAL POOL LIFEGUARD</t>
  </si>
  <si>
    <t>IPLA</t>
  </si>
  <si>
    <t>LIM BENG CHONG</t>
  </si>
  <si>
    <t>[ACTIVESG] QUEENSTOWN</t>
  </si>
  <si>
    <t>EASTERN SWIM</t>
  </si>
  <si>
    <t>206 COMPASSVALE LANE #12-89 S(542206)</t>
  </si>
  <si>
    <t>INTERNATIONAL SURF LIFEGUARD (ISLA)</t>
  </si>
  <si>
    <t>ISLA</t>
  </si>
  <si>
    <t>[ACTIVESG] SENGKANG</t>
  </si>
  <si>
    <t>EDUSPORTS LLP</t>
  </si>
  <si>
    <t>709 CLEMENTI WEST STREET 2 #03-295 S(120709)</t>
  </si>
  <si>
    <t>PATROL LIFEGUARD (PTG)</t>
  </si>
  <si>
    <t>PTG</t>
  </si>
  <si>
    <t>Emergency Care</t>
  </si>
  <si>
    <t>Resuscitation</t>
  </si>
  <si>
    <t>Craft Rescue</t>
  </si>
  <si>
    <t>Underwater Search</t>
  </si>
  <si>
    <t>Run-Swim-Run</t>
  </si>
  <si>
    <t>LIM KIM SENG</t>
  </si>
  <si>
    <t>[ACTIVESG] SENJA-CASHEW</t>
  </si>
  <si>
    <t>EMMANUEL SPORTS SERVICES</t>
  </si>
  <si>
    <t>POOL LIFEGUARD (PLG)</t>
  </si>
  <si>
    <t>PLG</t>
  </si>
  <si>
    <t>Resuscitation &amp; Emergency Care</t>
  </si>
  <si>
    <t>Double Rescue</t>
  </si>
  <si>
    <t>Releases</t>
  </si>
  <si>
    <t>Spinal Injury</t>
  </si>
  <si>
    <t>MOE A'RIPE</t>
  </si>
  <si>
    <t>[ACTIVESG] SERANGOON</t>
  </si>
  <si>
    <t>FINS AQUATIC CENTRE</t>
  </si>
  <si>
    <t>NG YONG CHIANG</t>
  </si>
  <si>
    <t>[ACTIVESG] TAMPINES</t>
  </si>
  <si>
    <t>GENIUSEA</t>
  </si>
  <si>
    <t>INSTRUCTOR (INS)</t>
  </si>
  <si>
    <t>INS</t>
  </si>
  <si>
    <t>Water Smart Lecture</t>
  </si>
  <si>
    <t>Practical Teaching</t>
  </si>
  <si>
    <t>Theory Questions</t>
  </si>
  <si>
    <t>LS Instructors' Course (Class Code)</t>
  </si>
  <si>
    <t>CPR Ref. No.</t>
  </si>
  <si>
    <t>LS1 Ref. No.</t>
  </si>
  <si>
    <t>OMAR BIN ABDULLAH</t>
  </si>
  <si>
    <t>[ACTIVESG] TOA PAYOH</t>
  </si>
  <si>
    <t>GEYLANG SERAI SPORTS CLUB</t>
  </si>
  <si>
    <t>TC</t>
  </si>
  <si>
    <t>Resuscitation Teaching</t>
  </si>
  <si>
    <t>LS Teacher's Course (Class Code)</t>
  </si>
  <si>
    <t>SNR Ref. No.</t>
  </si>
  <si>
    <t>TAN KHIM GUAN</t>
  </si>
  <si>
    <t xml:space="preserve">[ACTIVESG] WOODLANDS </t>
  </si>
  <si>
    <t>HAMMERHEAD LIFESAVING</t>
  </si>
  <si>
    <t>EXAMINER (EX)</t>
  </si>
  <si>
    <t>TAN LII CHONG</t>
  </si>
  <si>
    <t>[ACTIVESG] YIO CHU KANG</t>
  </si>
  <si>
    <t>HYDRO AQUATIC SWIMMING SCHOOL</t>
  </si>
  <si>
    <t>DIPLOMA (DIP)</t>
  </si>
  <si>
    <t>DIP</t>
  </si>
  <si>
    <t>TAN MENG SIANG HENRY</t>
  </si>
  <si>
    <t>[ACTIVESG] YISHUN</t>
  </si>
  <si>
    <t>JOYSFIN SWIMMING</t>
  </si>
  <si>
    <t>TAN MING KIRK RICHARD</t>
  </si>
  <si>
    <t>[SCHOOL] NANYANG POLYTECHNIC</t>
  </si>
  <si>
    <t>TAN YONG CHONG</t>
  </si>
  <si>
    <t>[SCHOOL] NGEE ANN POLYTECHNIC</t>
  </si>
  <si>
    <t>KS LIM AQUATIC</t>
  </si>
  <si>
    <t>107C EDGEFIELD PLAINS #14-126 S(823107)</t>
  </si>
  <si>
    <t>BM /</t>
  </si>
  <si>
    <t>THONG ANN EDWARD</t>
  </si>
  <si>
    <t>[SCHOOL] NTU</t>
  </si>
  <si>
    <t>LIFEGUARD.SG</t>
  </si>
  <si>
    <t>739 PASIR RIS DRIVE 10 #14-07 S(510739)</t>
  </si>
  <si>
    <t>CPR /</t>
  </si>
  <si>
    <t>ZAIHAN BIN AHMAD</t>
  </si>
  <si>
    <t>[SCHOOL] NUS</t>
  </si>
  <si>
    <t>LS1 /</t>
  </si>
  <si>
    <t>CHAN KENNIETH</t>
  </si>
  <si>
    <t>[SCHOOL] REPUBLIC POLYTECHNIC</t>
  </si>
  <si>
    <t>ML AQUATIC SPORTS</t>
  </si>
  <si>
    <t>LS2 /</t>
  </si>
  <si>
    <t>CHANG HIANG KWANG DESMOND</t>
  </si>
  <si>
    <t>[SCHOOL] SINGAPORE POLYTECHNIC</t>
  </si>
  <si>
    <t>NP LIFEGUARD CORPS</t>
  </si>
  <si>
    <t>LS3 /</t>
  </si>
  <si>
    <t>CHIA SER KIAN</t>
  </si>
  <si>
    <t>[SCHOOL] TEMASEK POLYTECHNIC</t>
  </si>
  <si>
    <t>NSRCC</t>
  </si>
  <si>
    <t>AM /</t>
  </si>
  <si>
    <t>CHIAM HOCK CHAI RAYMOND</t>
  </si>
  <si>
    <t>[OPENWATER] PALAWAN BEACH</t>
  </si>
  <si>
    <t>SNR /</t>
  </si>
  <si>
    <t>HO JAMES</t>
  </si>
  <si>
    <t>NUS UNIVERSITY LIFEGUARD CORPS</t>
  </si>
  <si>
    <t>KANG GUAN HOCK</t>
  </si>
  <si>
    <t>[CLUB] CHANGI BEACH CLUB</t>
  </si>
  <si>
    <t>KWA CHIN SENG</t>
  </si>
  <si>
    <t>[CLUB] SICC</t>
  </si>
  <si>
    <t>ORCADIVE LLP</t>
  </si>
  <si>
    <t>LEE CHIT HWA</t>
  </si>
  <si>
    <t>[CLUB] SGCC</t>
  </si>
  <si>
    <t>LEE LINGEN JASON</t>
  </si>
  <si>
    <t>[CLUB] OCC</t>
  </si>
  <si>
    <t>OWEN SWIM SCHOOL</t>
  </si>
  <si>
    <t>LYE CHOON FONG JIMMY</t>
  </si>
  <si>
    <t>[CLUB] SPGG</t>
  </si>
  <si>
    <t>PACIFIC SWIM SCHOOL</t>
  </si>
  <si>
    <t>MOHAMED AYUB BIN Z.A.M</t>
  </si>
  <si>
    <t>[CLUB] SINGAPORE SWIMMING CLUB</t>
  </si>
  <si>
    <t>PACIFIC SWIM TEAM</t>
  </si>
  <si>
    <t>67 BEDOK SOUTH AVENUE 3 #18-502 S(460067)</t>
  </si>
  <si>
    <t>NG KAH OON PHILIP</t>
  </si>
  <si>
    <t>[CLUB] CHINESE SWIMMING CLUB</t>
  </si>
  <si>
    <t>PACIFIC SWIMMING CLUB</t>
  </si>
  <si>
    <t>PHEE JUN KAI JEREMY</t>
  </si>
  <si>
    <t>[CLUB] SAFRA JURONG</t>
  </si>
  <si>
    <t>POLICE ACADEMY</t>
  </si>
  <si>
    <t>SENG CHIAU TECK</t>
  </si>
  <si>
    <t>[CLUB] SAFRA MOUNT FABER</t>
  </si>
  <si>
    <t>RP AQUATIC IG</t>
  </si>
  <si>
    <t>SIM LYE HOCK</t>
  </si>
  <si>
    <t>[CLUB] SAFRA TOA PAYOH</t>
  </si>
  <si>
    <t>SAF WARRANT OFFICERS &amp; SPECIALIST</t>
  </si>
  <si>
    <t>SOH ENG HUAT</t>
  </si>
  <si>
    <t>SAFRA NATIONAL SERVICE ASSOCIATION</t>
  </si>
  <si>
    <t>TAN CHIN HOE</t>
  </si>
  <si>
    <t>SAN ZHEN SWIM SCHOOL</t>
  </si>
  <si>
    <t>TAN KIOK WEI DARYL</t>
  </si>
  <si>
    <t>SENTOSA DEVELOPMENT CORPORATION</t>
  </si>
  <si>
    <t>TAN SOO YONG</t>
  </si>
  <si>
    <t>SERANGOON GARDENS COUNTRY CLUB</t>
  </si>
  <si>
    <t>TAY CHENG GUAN</t>
  </si>
  <si>
    <t>SIM SWIMMMING &amp; LIFESAVING CLUB</t>
  </si>
  <si>
    <t>TAY LEONG CHIN SIMON</t>
  </si>
  <si>
    <t>SINGAPORE CIVIL DEFENCE FORCE</t>
  </si>
  <si>
    <t>TEO PUAY TECK</t>
  </si>
  <si>
    <t>SINGAPORE ISLAND COUNTRY CLUB</t>
  </si>
  <si>
    <t>CHAI WOEI GUO PETER</t>
  </si>
  <si>
    <t>SINGAPORE LIFE GUARD CORPS</t>
  </si>
  <si>
    <t>CHAN YAN JUN</t>
  </si>
  <si>
    <t>SINGAPORE POLYTECHNIC</t>
  </si>
  <si>
    <t>CHANG MUN CHUNG</t>
  </si>
  <si>
    <t>SINGAPORE SWIMMING CLUB</t>
  </si>
  <si>
    <t>CHOA CHOON YUE DAMIEN</t>
  </si>
  <si>
    <t>SINGAPORE SWIMMING TEACHERS ASSOCIATION</t>
  </si>
  <si>
    <t>CHONG HAN HSIEN</t>
  </si>
  <si>
    <t>SPEEDISWIM AQUATIC SPORTS CLUB</t>
  </si>
  <si>
    <t>KHO SOK CHIEW CELINE</t>
  </si>
  <si>
    <t>111 NORTH BRIDGE ROAD #14-03 PENINSULA PLAZA S(179098)</t>
  </si>
  <si>
    <t>LAI GHEE HONG</t>
  </si>
  <si>
    <t>SPORTS LIFESTYLE INITIATIVES</t>
  </si>
  <si>
    <t>LAU SHENG YANG</t>
  </si>
  <si>
    <t>SPORTSTUITION LEARNING HUB</t>
  </si>
  <si>
    <t>LIM SU YING JASMINE</t>
  </si>
  <si>
    <t>ST. FRANCIS RESCUE TRAINING</t>
  </si>
  <si>
    <t>MUHAMMED GASZNNE S/O ISMAIL</t>
  </si>
  <si>
    <t>SWAM AQUATIC</t>
  </si>
  <si>
    <t>MUSA BIN RABU</t>
  </si>
  <si>
    <t>SWIM ARC GROUP ASIA</t>
  </si>
  <si>
    <t>NG CHUEN SER</t>
  </si>
  <si>
    <t>SWIM CONCIERGE LIFEGUARD</t>
  </si>
  <si>
    <t>ONG CHOON KIAT DONOVAN</t>
  </si>
  <si>
    <t>SWIM CRAZE ACADEMY</t>
  </si>
  <si>
    <t>ONG HOW TIONG STEVEN</t>
  </si>
  <si>
    <t>SWIM DOLPHIA AQUATIC SPORTS</t>
  </si>
  <si>
    <t>ONG YEN PIN MARIETTE</t>
  </si>
  <si>
    <t>SWIM KINETICS</t>
  </si>
  <si>
    <t>SHO YONG KEONG NICKY</t>
  </si>
  <si>
    <t>SWIMMING SCHOOL SINGAPORE</t>
  </si>
  <si>
    <t>SIM BOH THIAM</t>
  </si>
  <si>
    <t>SWIMMING TEACHER INSTITUTE ASIA PTE LTD</t>
  </si>
  <si>
    <t>TAN KIAN SENG JEREMY</t>
  </si>
  <si>
    <t>SWIMWITHUS</t>
  </si>
  <si>
    <t>TAN KOK PIAW TOMMY</t>
  </si>
  <si>
    <t>SWORDFISH AQUATICS PTE LTD</t>
  </si>
  <si>
    <t>TIA LI XIAN</t>
  </si>
  <si>
    <t>TECH ATHLETE MANAGEMENT</t>
  </si>
  <si>
    <t>WANG GAWAIN</t>
  </si>
  <si>
    <t>TEMASEK POLYTECHNIC</t>
  </si>
  <si>
    <t>WEE TUI YONG RONALD</t>
  </si>
  <si>
    <t>TORPEDO SWIM TEAM</t>
  </si>
  <si>
    <t>YONG TECK TONG</t>
  </si>
  <si>
    <t>UNITED WORLD COLLEGE OF SE ASIA</t>
  </si>
  <si>
    <t>ZULKEFLI RAMLI</t>
  </si>
  <si>
    <t>V3 AQUATIC CLUB</t>
  </si>
  <si>
    <t>VIC SPORTS &amp; TRAINING</t>
  </si>
  <si>
    <t>WATERLINE SWIM SCHOOL</t>
  </si>
  <si>
    <t>WATERPLAYZ</t>
  </si>
  <si>
    <t>WSC WATER KIDS</t>
  </si>
  <si>
    <t>YIO CHU KANG SPORTS CLUB</t>
  </si>
  <si>
    <t>YOULE SWIM</t>
  </si>
  <si>
    <t xml:space="preserve">E2024 </t>
  </si>
  <si>
    <t>JOLENE</t>
  </si>
  <si>
    <t>JASON TEO</t>
  </si>
  <si>
    <t>Examiner Grade</t>
  </si>
  <si>
    <t>Status</t>
  </si>
  <si>
    <t>ANDY LEONG YONG HAO</t>
  </si>
  <si>
    <t>EMIR HAMZA BIN ALI</t>
  </si>
  <si>
    <t>HYA KIA YUEN</t>
  </si>
  <si>
    <t>LAU SHENG XIANG</t>
  </si>
  <si>
    <t>PAN YONG ZHI</t>
  </si>
  <si>
    <t>PEH JEREMY</t>
  </si>
  <si>
    <t>POON KANG WEE WILLIAM</t>
  </si>
  <si>
    <t>TEO WEI YANG</t>
  </si>
  <si>
    <t>TOK WEI SIN</t>
  </si>
  <si>
    <t>VINCENT CHOONG CHIEN SHUN</t>
  </si>
  <si>
    <t>[OPENWATER] CHANGI BEACH</t>
  </si>
  <si>
    <t>[OPENWATER] OUTWARD BOUND (ECP)</t>
  </si>
  <si>
    <t>[CLUB] WARREN GOLF &amp; COUNTRY CLUB</t>
  </si>
  <si>
    <t>[CLUB] HOMETEAMNS BT BATOK CLUBHOUSE</t>
  </si>
  <si>
    <t>SINGAPORE LIFE SAVING SOCIETY</t>
  </si>
  <si>
    <t>INDEPENDENT</t>
  </si>
  <si>
    <t>OUTWARD BOUND SINGAPORE</t>
  </si>
  <si>
    <t>SPORTS EAGLE PTE LTD</t>
  </si>
  <si>
    <t>NTU LIFESAVING</t>
  </si>
  <si>
    <t>[SCHOOL] SUTD</t>
  </si>
  <si>
    <t>[CLUB] SIA GROUP SPORTS CLUB</t>
  </si>
  <si>
    <t>TRAINING 360 SWIMMING &amp; LIFESAVING LLP</t>
  </si>
  <si>
    <t>[SCHOOL] UWCSEA DOVER CAMPUS</t>
  </si>
  <si>
    <t>[OTHERS] (SAF) KHATIB CAMP</t>
  </si>
  <si>
    <t>[OTHERS] (OBS) PULAU UBIN CAMPUS</t>
  </si>
  <si>
    <t>[SCHOOL] METHODIST GIRLS' SCHOOL</t>
  </si>
  <si>
    <t>[SCHOOL] ST. ANDREW’S VILLAGE SCHOOL</t>
  </si>
  <si>
    <t>[OTHERS] (SAF) MOUNT VERNON CAMP</t>
  </si>
  <si>
    <t>AQUATIC MASTERS LLP</t>
  </si>
  <si>
    <t>Name as per NRIC/Passport</t>
  </si>
  <si>
    <t>[ACTIVESG] BUKIT CANBERRA</t>
  </si>
  <si>
    <t>Please enter Teacher's Name in "UEN/Bill Reference No."</t>
  </si>
  <si>
    <t>Is planning to join SportSG or a lifeguard position in next 6 months?</t>
  </si>
  <si>
    <t>[CLUB] HOMETEAMNS KHATIB</t>
  </si>
  <si>
    <t>[OTHERS] (PTE) SPORTS LIFESTYLE CENTRE</t>
  </si>
  <si>
    <t>RED DOT PENGUINS</t>
  </si>
  <si>
    <t>Examination Date</t>
  </si>
  <si>
    <t>Organisation</t>
  </si>
  <si>
    <t>Day</t>
  </si>
  <si>
    <t>Time</t>
  </si>
  <si>
    <t>Award Type</t>
  </si>
  <si>
    <t>No. of Candidates</t>
  </si>
  <si>
    <t>No. of Awards</t>
  </si>
  <si>
    <t>Location</t>
  </si>
  <si>
    <t>Instructor</t>
  </si>
  <si>
    <t>Booking Fees</t>
  </si>
  <si>
    <t>Exams Fees</t>
  </si>
  <si>
    <t>&lt;hh:mm&gt;</t>
  </si>
  <si>
    <r>
      <t>FOR OFFICE USE ONLY:</t>
    </r>
    <r>
      <rPr>
        <sz val="8"/>
        <color theme="1"/>
        <rFont val="Arial"/>
        <family val="2"/>
      </rPr>
      <t xml:space="preserve"> VERSION2024_OCT21</t>
    </r>
  </si>
  <si>
    <t>CHANGE LIFESTYLE LLP</t>
  </si>
  <si>
    <t>HAPPYHABITS AQUATICS</t>
  </si>
  <si>
    <t>ARC GROUP ASIA</t>
  </si>
  <si>
    <t>AQZOC SWIM SCHOOL</t>
  </si>
  <si>
    <t>AQUARIAN AQUATIC SCHOOL PTE LTD</t>
  </si>
  <si>
    <t>WILD SPLASH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</si>
</sst>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164" formatCode="[$-14809]d\ mmm\ yyyy;@"/>
    <numFmt numFmtId="165" formatCode="hh:mm"/>
    <numFmt numFmtId="166" formatCode="[$-10409]h:mm\ AM/PM;@"/>
    <numFmt numFmtId="167" formatCode="#,##0.00_ ;\-#,##0.00\ "/>
  </numFmts>
  <fonts count="31" x14ac:knownFonts="1">
    <font>
      <sz val="11"/>
      <color theme="1"/>
      <name val="Calibri"/>
      <family val="2"/>
      <scheme val="minor"/>
    </font>
    <font>
      <sz val="11"/>
      <color theme="1"/>
      <name val="Calibri"/>
      <family val="2"/>
      <scheme val="minor"/>
    </font>
    <font>
      <sz val="10"/>
      <color theme="1"/>
      <name val="Arial"/>
      <family val="2"/>
    </font>
    <font>
      <b/>
      <sz val="18"/>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b/>
      <sz val="11"/>
      <color theme="1"/>
      <name val="Arial"/>
      <family val="2"/>
    </font>
    <font>
      <b/>
      <u/>
      <sz val="10"/>
      <color theme="1"/>
      <name val="Arial"/>
      <family val="2"/>
    </font>
    <font>
      <u/>
      <sz val="11"/>
      <color theme="10"/>
      <name val="Calibri"/>
      <family val="2"/>
      <scheme val="minor"/>
    </font>
    <font>
      <b/>
      <sz val="12"/>
      <color theme="1"/>
      <name val="Arial"/>
      <family val="2"/>
    </font>
    <font>
      <b/>
      <i/>
      <sz val="10"/>
      <color rgb="FFFF0000"/>
      <name val="Arial"/>
      <family val="2"/>
    </font>
    <font>
      <b/>
      <sz val="8"/>
      <color theme="1"/>
      <name val="Arial"/>
      <family val="2"/>
    </font>
    <font>
      <sz val="7"/>
      <color theme="1"/>
      <name val="Arial"/>
      <family val="2"/>
    </font>
    <font>
      <b/>
      <u/>
      <sz val="8"/>
      <color theme="1"/>
      <name val="Arial"/>
      <family val="2"/>
    </font>
    <font>
      <b/>
      <sz val="7"/>
      <color theme="1"/>
      <name val="Arial"/>
      <family val="2"/>
    </font>
    <font>
      <sz val="10"/>
      <color rgb="FFFF0000"/>
      <name val="Arial"/>
      <family val="2"/>
    </font>
    <font>
      <b/>
      <sz val="12"/>
      <color rgb="FFFF0000"/>
      <name val="Arial"/>
      <family val="2"/>
    </font>
    <font>
      <i/>
      <sz val="10"/>
      <color theme="1"/>
      <name val="Arial"/>
      <family val="2"/>
    </font>
    <font>
      <sz val="8"/>
      <name val="Calibri"/>
      <family val="2"/>
      <scheme val="minor"/>
    </font>
    <font>
      <i/>
      <sz val="9"/>
      <color theme="1"/>
      <name val="Arial"/>
      <family val="2"/>
    </font>
    <font>
      <b/>
      <u/>
      <sz val="9"/>
      <color theme="10"/>
      <name val="Calibri"/>
      <family val="2"/>
      <scheme val="minor"/>
    </font>
    <font>
      <b/>
      <u/>
      <sz val="9"/>
      <color theme="10"/>
      <name val="Arial"/>
      <family val="2"/>
    </font>
    <font>
      <b/>
      <i/>
      <sz val="9"/>
      <color theme="1"/>
      <name val="Arial"/>
      <family val="2"/>
    </font>
    <font>
      <i/>
      <sz val="8"/>
      <color theme="1"/>
      <name val="Arial"/>
      <family val="2"/>
    </font>
    <font>
      <b/>
      <i/>
      <sz val="10"/>
      <color theme="1"/>
      <name val="Arial"/>
      <family val="2"/>
    </font>
    <font>
      <sz val="10"/>
      <color theme="1"/>
      <name val="Calibri"/>
      <family val="2"/>
      <scheme val="minor"/>
    </font>
    <font>
      <b/>
      <u/>
      <sz val="9"/>
      <color theme="1"/>
      <name val="Arial"/>
      <family val="2"/>
    </font>
    <font>
      <b/>
      <sz val="10"/>
      <color rgb="FFFF0000"/>
      <name val="Arial"/>
      <family val="2"/>
    </font>
    <font>
      <b/>
      <sz val="11"/>
      <color rgb="FFFFFFFF"/>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EA433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462">
    <xf numFmtId="0" fontId="0" fillId="0" borderId="0" xfId="0"/>
    <xf numFmtId="0" fontId="2" fillId="0" borderId="0" xfId="0" applyFont="1"/>
    <xf numFmtId="0" fontId="2" fillId="0" borderId="0" xfId="0" applyFont="1" applyAlignment="1">
      <alignment vertical="center"/>
    </xf>
    <xf numFmtId="0" fontId="2" fillId="0" borderId="7" xfId="0" applyFont="1" applyBorder="1" applyAlignment="1">
      <alignment vertical="center"/>
    </xf>
    <xf numFmtId="0" fontId="6"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4" fillId="0" borderId="0" xfId="0" applyFont="1"/>
    <xf numFmtId="0" fontId="4" fillId="0" borderId="0" xfId="0" applyFont="1" applyAlignment="1">
      <alignment vertical="center"/>
    </xf>
    <xf numFmtId="0" fontId="4" fillId="0" borderId="3" xfId="0" applyFont="1" applyBorder="1"/>
    <xf numFmtId="0" fontId="4" fillId="0" borderId="8" xfId="0" applyFont="1" applyBorder="1"/>
    <xf numFmtId="0" fontId="4" fillId="0" borderId="2" xfId="0" applyFont="1" applyBorder="1"/>
    <xf numFmtId="0" fontId="4" fillId="0" borderId="7" xfId="0" applyFont="1" applyBorder="1"/>
    <xf numFmtId="0" fontId="4" fillId="0" borderId="5" xfId="0" applyFont="1" applyBorder="1"/>
    <xf numFmtId="0" fontId="4" fillId="0" borderId="4" xfId="0" applyFont="1" applyBorder="1"/>
    <xf numFmtId="0" fontId="4" fillId="0" borderId="9" xfId="0" applyFont="1" applyBorder="1"/>
    <xf numFmtId="0" fontId="4" fillId="0" borderId="6" xfId="0" applyFont="1" applyBorder="1"/>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4" fillId="0" borderId="3" xfId="0" applyFont="1" applyBorder="1" applyAlignment="1">
      <alignment vertical="center"/>
    </xf>
    <xf numFmtId="0" fontId="5" fillId="0" borderId="0" xfId="0" applyFont="1" applyAlignment="1">
      <alignment vertical="center"/>
    </xf>
    <xf numFmtId="0" fontId="13" fillId="0" borderId="0" xfId="0" applyFont="1" applyAlignment="1">
      <alignment vertical="center"/>
    </xf>
    <xf numFmtId="0" fontId="2" fillId="0" borderId="9" xfId="0" applyFont="1" applyBorder="1"/>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2" fillId="0" borderId="2" xfId="0" applyFont="1" applyBorder="1"/>
    <xf numFmtId="0" fontId="2" fillId="0" borderId="4" xfId="0" applyFont="1" applyBorder="1"/>
    <xf numFmtId="0" fontId="2" fillId="0" borderId="7" xfId="0" applyFont="1" applyBorder="1"/>
    <xf numFmtId="0" fontId="2" fillId="0" borderId="2"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2" fillId="0" borderId="0" xfId="0" applyFont="1" applyAlignment="1">
      <alignment horizontal="center" vertical="center"/>
    </xf>
    <xf numFmtId="0" fontId="9" fillId="0" borderId="0" xfId="0" applyFont="1" applyAlignment="1">
      <alignment horizontal="left" vertical="center"/>
    </xf>
    <xf numFmtId="0" fontId="17" fillId="0" borderId="0" xfId="0" applyFont="1" applyAlignment="1">
      <alignment vertical="center"/>
    </xf>
    <xf numFmtId="0" fontId="2" fillId="0" borderId="0" xfId="0" applyFont="1" applyAlignment="1" applyProtection="1">
      <alignment vertical="center"/>
      <protection locked="0"/>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alignment vertical="center"/>
    </xf>
    <xf numFmtId="0" fontId="7" fillId="0" borderId="0" xfId="0" applyFont="1" applyAlignment="1">
      <alignment vertical="center"/>
    </xf>
    <xf numFmtId="0" fontId="2" fillId="0" borderId="8" xfId="0" applyFont="1" applyBorder="1" applyAlignment="1">
      <alignment vertical="center"/>
    </xf>
    <xf numFmtId="0" fontId="24" fillId="0" borderId="8" xfId="0" applyFont="1" applyBorder="1" applyAlignment="1">
      <alignment vertical="center"/>
    </xf>
    <xf numFmtId="0" fontId="24" fillId="0" borderId="0" xfId="0" applyFont="1" applyAlignment="1">
      <alignment vertical="center"/>
    </xf>
    <xf numFmtId="0" fontId="6" fillId="0" borderId="0" xfId="0" applyFont="1" applyAlignment="1" applyProtection="1">
      <alignment vertical="center"/>
      <protection locked="0"/>
    </xf>
    <xf numFmtId="0" fontId="6" fillId="0" borderId="0" xfId="0" applyFont="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6" xfId="0" applyFont="1" applyBorder="1" applyAlignment="1" applyProtection="1">
      <alignment vertical="center"/>
      <protection locked="0"/>
    </xf>
    <xf numFmtId="0" fontId="6" fillId="0" borderId="7" xfId="0" applyFont="1" applyBorder="1" applyAlignment="1">
      <alignment vertical="center"/>
    </xf>
    <xf numFmtId="0" fontId="6" fillId="0" borderId="8" xfId="0" applyFont="1" applyBorder="1" applyAlignment="1">
      <alignment vertical="center" wrapText="1"/>
    </xf>
    <xf numFmtId="0" fontId="6" fillId="0" borderId="9" xfId="0" applyFont="1" applyBorder="1" applyAlignment="1" applyProtection="1">
      <alignment vertical="center"/>
      <protection locked="0"/>
    </xf>
    <xf numFmtId="0" fontId="6" fillId="0" borderId="8" xfId="0" applyFont="1" applyBorder="1" applyAlignment="1">
      <alignment horizontal="center" vertical="center" wrapText="1"/>
    </xf>
    <xf numFmtId="0" fontId="2" fillId="0" borderId="0" xfId="0" applyFont="1" applyAlignment="1">
      <alignment horizontal="left" vertical="center" wrapText="1"/>
    </xf>
    <xf numFmtId="14" fontId="6" fillId="0" borderId="0" xfId="0" applyNumberFormat="1" applyFont="1" applyAlignment="1">
      <alignment vertical="center" wrapText="1"/>
    </xf>
    <xf numFmtId="14" fontId="6" fillId="0" borderId="0" xfId="0" applyNumberFormat="1" applyFont="1" applyAlignment="1">
      <alignment horizontal="left" vertical="center" wrapText="1"/>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pplyProtection="1">
      <alignment horizontal="left" vertical="center"/>
      <protection locked="0"/>
    </xf>
    <xf numFmtId="0" fontId="4" fillId="0" borderId="0" xfId="0" applyFont="1" applyAlignment="1">
      <alignment horizontal="center"/>
    </xf>
    <xf numFmtId="0" fontId="6" fillId="0" borderId="8" xfId="0" applyFont="1" applyBorder="1" applyAlignment="1">
      <alignment horizontal="left" vertical="center" wrapText="1"/>
    </xf>
    <xf numFmtId="0" fontId="6" fillId="0" borderId="0" xfId="0" applyFont="1" applyAlignment="1">
      <alignment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9"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14" xfId="0" applyFont="1" applyBorder="1" applyAlignment="1">
      <alignment vertical="center"/>
    </xf>
    <xf numFmtId="0" fontId="4" fillId="0" borderId="16" xfId="0" applyFont="1" applyBorder="1" applyAlignment="1">
      <alignment vertical="top"/>
    </xf>
    <xf numFmtId="0" fontId="4" fillId="0" borderId="0" xfId="0" applyFont="1" applyAlignment="1" applyProtection="1">
      <alignment vertical="center"/>
      <protection locked="0"/>
    </xf>
    <xf numFmtId="0" fontId="6" fillId="7" borderId="1" xfId="0" applyFont="1" applyFill="1" applyBorder="1" applyAlignment="1">
      <alignment horizontal="center" vertical="center" wrapText="1"/>
    </xf>
    <xf numFmtId="0" fontId="27" fillId="0" borderId="1" xfId="0" applyFont="1" applyBorder="1" applyAlignment="1">
      <alignment horizontal="center" vertical="center"/>
    </xf>
    <xf numFmtId="0" fontId="27" fillId="0" borderId="0" xfId="0" applyFont="1" applyAlignment="1">
      <alignment horizontal="center" vertical="center"/>
    </xf>
    <xf numFmtId="8" fontId="2" fillId="0" borderId="1" xfId="0" applyNumberFormat="1" applyFont="1" applyBorder="1" applyAlignment="1">
      <alignment horizontal="center" vertical="center" wrapText="1"/>
    </xf>
    <xf numFmtId="0" fontId="6" fillId="7" borderId="1" xfId="0" applyFont="1" applyFill="1" applyBorder="1" applyAlignment="1">
      <alignment vertical="center" wrapText="1"/>
    </xf>
    <xf numFmtId="0" fontId="27" fillId="0" borderId="0" xfId="0" applyFont="1" applyAlignment="1">
      <alignment vertical="center"/>
    </xf>
    <xf numFmtId="0" fontId="2" fillId="0" borderId="1" xfId="0" applyFont="1" applyBorder="1" applyAlignment="1">
      <alignment vertical="center" wrapText="1"/>
    </xf>
    <xf numFmtId="0" fontId="27" fillId="0" borderId="1" xfId="0" applyFont="1" applyBorder="1" applyAlignment="1">
      <alignment vertical="center"/>
    </xf>
    <xf numFmtId="0" fontId="2" fillId="0" borderId="1" xfId="0" applyFont="1" applyBorder="1" applyAlignment="1">
      <alignment horizontal="center" vertical="center" wrapText="1"/>
    </xf>
    <xf numFmtId="8" fontId="2" fillId="0" borderId="0" xfId="0" applyNumberFormat="1" applyFont="1" applyAlignment="1">
      <alignment horizontal="center" vertical="center" wrapText="1"/>
    </xf>
    <xf numFmtId="8" fontId="2" fillId="0" borderId="1" xfId="0" applyNumberFormat="1" applyFont="1" applyBorder="1" applyAlignment="1">
      <alignment horizontal="left" vertical="center" wrapText="1"/>
    </xf>
    <xf numFmtId="8" fontId="2" fillId="0" borderId="0" xfId="0" applyNumberFormat="1" applyFont="1" applyAlignment="1">
      <alignment horizontal="left" vertical="center" wrapText="1"/>
    </xf>
    <xf numFmtId="0" fontId="27" fillId="0" borderId="0" xfId="0" applyFont="1"/>
    <xf numFmtId="0" fontId="30" fillId="8" borderId="30" xfId="0" applyFont="1" applyFill="1" applyBorder="1" applyAlignment="1">
      <alignment horizontal="center" wrapText="1"/>
    </xf>
    <xf numFmtId="0" fontId="30" fillId="4" borderId="30" xfId="0" applyFont="1" applyFill="1" applyBorder="1" applyAlignment="1">
      <alignment horizontal="center" wrapText="1"/>
    </xf>
    <xf numFmtId="164" fontId="0" fillId="0" borderId="0" xfId="0" applyNumberFormat="1" applyAlignment="1">
      <alignment horizontal="center"/>
    </xf>
    <xf numFmtId="0" fontId="0" fillId="0" borderId="0" xfId="0" applyAlignment="1">
      <alignment horizontal="center"/>
    </xf>
    <xf numFmtId="165" fontId="0" fillId="0" borderId="0" xfId="0" applyNumberFormat="1" applyAlignment="1">
      <alignment horizontal="center"/>
    </xf>
    <xf numFmtId="18" fontId="27" fillId="0" borderId="0" xfId="0" applyNumberFormat="1" applyFont="1" applyAlignment="1">
      <alignment vertical="center"/>
    </xf>
    <xf numFmtId="18" fontId="27" fillId="0" borderId="0" xfId="0" applyNumberFormat="1" applyFont="1" applyAlignment="1">
      <alignment horizontal="center" vertical="center"/>
    </xf>
    <xf numFmtId="167" fontId="0" fillId="0" borderId="0" xfId="0" applyNumberFormat="1" applyAlignment="1">
      <alignment horizontal="right"/>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6" fillId="3" borderId="2"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3" borderId="8"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2" xfId="0" quotePrefix="1"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164" fontId="6" fillId="3"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29" fillId="5" borderId="1" xfId="0" applyFont="1" applyFill="1" applyBorder="1" applyAlignment="1">
      <alignment horizontal="center" vertical="center"/>
    </xf>
    <xf numFmtId="44" fontId="18" fillId="0" borderId="3" xfId="1" applyFont="1" applyBorder="1" applyAlignment="1">
      <alignment horizontal="center"/>
    </xf>
    <xf numFmtId="44" fontId="18" fillId="0" borderId="0" xfId="1" applyFont="1" applyAlignment="1">
      <alignment horizontal="center"/>
    </xf>
    <xf numFmtId="0" fontId="4"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left" vertical="center"/>
    </xf>
    <xf numFmtId="0" fontId="28" fillId="0" borderId="11" xfId="0" applyFont="1" applyBorder="1" applyAlignment="1">
      <alignment horizontal="left" vertical="center"/>
    </xf>
    <xf numFmtId="0" fontId="28" fillId="0" borderId="0" xfId="0" applyFont="1" applyAlignment="1">
      <alignment horizontal="left" vertical="center"/>
    </xf>
    <xf numFmtId="0" fontId="2" fillId="2" borderId="1" xfId="0" applyFont="1" applyFill="1" applyBorder="1" applyAlignment="1">
      <alignment horizontal="center" vertical="center"/>
    </xf>
    <xf numFmtId="0" fontId="7" fillId="0" borderId="3" xfId="0" applyFont="1" applyBorder="1" applyAlignment="1">
      <alignment horizontal="center"/>
    </xf>
    <xf numFmtId="0" fontId="7"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2" borderId="7" xfId="0" applyFont="1" applyFill="1" applyBorder="1" applyAlignment="1">
      <alignment horizontal="center" textRotation="90" wrapText="1"/>
    </xf>
    <xf numFmtId="0" fontId="6" fillId="2" borderId="8" xfId="0" applyFont="1" applyFill="1" applyBorder="1" applyAlignment="1">
      <alignment horizontal="center" textRotation="90" wrapText="1"/>
    </xf>
    <xf numFmtId="0" fontId="6" fillId="2" borderId="9" xfId="0" applyFont="1" applyFill="1" applyBorder="1" applyAlignment="1">
      <alignment horizontal="center" textRotation="90"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4" borderId="0" xfId="0" applyFont="1" applyFill="1" applyAlignment="1">
      <alignment horizontal="center" vertical="center"/>
    </xf>
    <xf numFmtId="0" fontId="4" fillId="4" borderId="8" xfId="0" applyFont="1" applyFill="1" applyBorder="1" applyAlignment="1">
      <alignment horizontal="center" vertical="center"/>
    </xf>
    <xf numFmtId="0" fontId="4" fillId="0" borderId="3" xfId="0" applyFont="1" applyBorder="1" applyAlignment="1">
      <alignment horizontal="left" vertical="top"/>
    </xf>
    <xf numFmtId="0" fontId="4" fillId="0" borderId="16" xfId="0" applyFont="1" applyBorder="1" applyAlignment="1">
      <alignment horizontal="left" vertical="top"/>
    </xf>
    <xf numFmtId="164" fontId="4" fillId="0" borderId="0" xfId="0" applyNumberFormat="1" applyFont="1" applyAlignment="1">
      <alignment horizontal="center" vertical="center"/>
    </xf>
    <xf numFmtId="164" fontId="4" fillId="0" borderId="8" xfId="0" applyNumberFormat="1" applyFont="1" applyBorder="1" applyAlignment="1">
      <alignment horizontal="center" vertical="center"/>
    </xf>
    <xf numFmtId="0" fontId="4" fillId="0" borderId="0" xfId="0" applyFont="1" applyAlignment="1" applyProtection="1">
      <alignment horizontal="center"/>
      <protection locked="0"/>
    </xf>
    <xf numFmtId="0" fontId="4" fillId="0" borderId="8" xfId="0" applyFont="1" applyBorder="1" applyAlignment="1" applyProtection="1">
      <alignment horizontal="center"/>
      <protection locked="0"/>
    </xf>
    <xf numFmtId="14" fontId="4" fillId="0" borderId="0" xfId="0" applyNumberFormat="1" applyFont="1" applyAlignment="1" applyProtection="1">
      <alignment horizontal="center" vertical="center"/>
      <protection locked="0"/>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6" fillId="2" borderId="7" xfId="0" applyFont="1" applyFill="1" applyBorder="1" applyAlignment="1">
      <alignment horizontal="center" vertical="center"/>
    </xf>
    <xf numFmtId="0" fontId="6" fillId="2" borderId="1" xfId="0" applyFont="1" applyFill="1" applyBorder="1" applyAlignment="1">
      <alignment horizontal="center" textRotation="90" wrapText="1"/>
    </xf>
    <xf numFmtId="0" fontId="6" fillId="2" borderId="18" xfId="0" applyFont="1" applyFill="1" applyBorder="1" applyAlignment="1">
      <alignment horizontal="center" textRotation="90" wrapText="1"/>
    </xf>
    <xf numFmtId="0" fontId="2" fillId="0" borderId="1" xfId="0" applyFont="1" applyBorder="1" applyAlignment="1">
      <alignment horizontal="center" vertical="center"/>
    </xf>
    <xf numFmtId="0" fontId="6" fillId="2" borderId="2" xfId="0" applyFont="1" applyFill="1" applyBorder="1" applyAlignment="1">
      <alignment horizontal="center" textRotation="90" wrapText="1"/>
    </xf>
    <xf numFmtId="0" fontId="6" fillId="2" borderId="3" xfId="0" applyFont="1" applyFill="1" applyBorder="1" applyAlignment="1">
      <alignment horizontal="center" textRotation="90" wrapText="1"/>
    </xf>
    <xf numFmtId="0" fontId="6" fillId="2" borderId="4" xfId="0" applyFont="1" applyFill="1" applyBorder="1" applyAlignment="1">
      <alignment horizontal="center" textRotation="90" wrapText="1"/>
    </xf>
    <xf numFmtId="0" fontId="6" fillId="2" borderId="5" xfId="0" applyFont="1" applyFill="1" applyBorder="1" applyAlignment="1">
      <alignment horizontal="center" textRotation="90" wrapText="1"/>
    </xf>
    <xf numFmtId="0" fontId="6" fillId="2" borderId="0" xfId="0" applyFont="1" applyFill="1" applyAlignment="1">
      <alignment horizontal="center" textRotation="90" wrapText="1"/>
    </xf>
    <xf numFmtId="0" fontId="6" fillId="2" borderId="6" xfId="0" applyFont="1" applyFill="1" applyBorder="1" applyAlignment="1">
      <alignment horizontal="center" textRotation="90" wrapText="1"/>
    </xf>
    <xf numFmtId="0" fontId="6" fillId="0" borderId="1" xfId="0" applyFont="1" applyBorder="1" applyAlignment="1">
      <alignment horizontal="center" vertical="center"/>
    </xf>
    <xf numFmtId="0" fontId="4" fillId="0" borderId="1" xfId="0" applyFont="1" applyBorder="1" applyAlignment="1">
      <alignment horizontal="left" vertical="center" wrapText="1"/>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2" fillId="0" borderId="3" xfId="0" applyFont="1" applyBorder="1" applyAlignment="1">
      <alignment horizontal="left" vertical="center"/>
    </xf>
    <xf numFmtId="0" fontId="2" fillId="0" borderId="8" xfId="0" applyFont="1" applyBorder="1" applyAlignment="1">
      <alignment horizontal="left"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12" fillId="0" borderId="3" xfId="0" quotePrefix="1" applyFont="1" applyBorder="1" applyAlignment="1">
      <alignment horizontal="center" vertical="center"/>
    </xf>
    <xf numFmtId="0" fontId="12" fillId="0" borderId="8" xfId="0" quotePrefix="1"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9" fillId="0" borderId="3" xfId="0" applyFont="1" applyBorder="1" applyAlignment="1">
      <alignment horizontal="left" vertical="center"/>
    </xf>
    <xf numFmtId="0" fontId="19" fillId="0" borderId="8" xfId="0" applyFont="1" applyBorder="1" applyAlignment="1">
      <alignment horizontal="left" vertical="center"/>
    </xf>
    <xf numFmtId="166" fontId="19" fillId="0" borderId="3" xfId="0" applyNumberFormat="1" applyFont="1" applyBorder="1" applyAlignment="1">
      <alignment horizontal="center" vertical="center"/>
    </xf>
    <xf numFmtId="166" fontId="19" fillId="0" borderId="4" xfId="0" applyNumberFormat="1" applyFont="1" applyBorder="1" applyAlignment="1">
      <alignment horizontal="center" vertical="center"/>
    </xf>
    <xf numFmtId="166" fontId="19" fillId="0" borderId="8" xfId="0" applyNumberFormat="1" applyFont="1" applyBorder="1" applyAlignment="1">
      <alignment horizontal="center" vertical="center"/>
    </xf>
    <xf numFmtId="166" fontId="19" fillId="0" borderId="9" xfId="0" applyNumberFormat="1" applyFont="1" applyBorder="1" applyAlignment="1">
      <alignment horizontal="center" vertical="center"/>
    </xf>
    <xf numFmtId="14" fontId="19" fillId="0" borderId="3" xfId="0" applyNumberFormat="1" applyFont="1" applyBorder="1" applyAlignment="1">
      <alignment horizontal="center" vertical="center"/>
    </xf>
    <xf numFmtId="14" fontId="19" fillId="0" borderId="4" xfId="0" applyNumberFormat="1" applyFont="1" applyBorder="1" applyAlignment="1">
      <alignment horizontal="center" vertical="center"/>
    </xf>
    <xf numFmtId="14" fontId="19" fillId="0" borderId="8" xfId="0" applyNumberFormat="1" applyFont="1" applyBorder="1" applyAlignment="1">
      <alignment horizontal="center" vertical="center"/>
    </xf>
    <xf numFmtId="14" fontId="19" fillId="0" borderId="9" xfId="0" applyNumberFormat="1" applyFont="1" applyBorder="1" applyAlignment="1">
      <alignment horizontal="center" vertical="center"/>
    </xf>
    <xf numFmtId="0" fontId="4" fillId="0" borderId="0" xfId="0" applyFont="1" applyAlignment="1">
      <alignment horizontal="right"/>
    </xf>
    <xf numFmtId="14" fontId="4" fillId="7" borderId="0" xfId="0" applyNumberFormat="1" applyFont="1" applyFill="1" applyAlignment="1" applyProtection="1">
      <alignment horizontal="left" vertical="center"/>
      <protection locked="0"/>
    </xf>
    <xf numFmtId="0" fontId="4" fillId="7" borderId="0" xfId="0" applyFont="1" applyFill="1" applyAlignment="1" applyProtection="1">
      <alignment horizontal="left" vertical="center"/>
      <protection locked="0"/>
    </xf>
    <xf numFmtId="0" fontId="7" fillId="0" borderId="0" xfId="0" applyFont="1" applyAlignment="1">
      <alignment horizontal="left" vertical="center"/>
    </xf>
    <xf numFmtId="0" fontId="3" fillId="0" borderId="0" xfId="0" applyFont="1" applyAlignment="1">
      <alignment horizontal="left"/>
    </xf>
    <xf numFmtId="0" fontId="2"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0" borderId="3" xfId="0" applyFont="1" applyBorder="1" applyAlignment="1">
      <alignment horizontal="left" vertical="center"/>
    </xf>
    <xf numFmtId="0" fontId="9" fillId="0" borderId="0" xfId="0" applyFont="1" applyAlignment="1">
      <alignment horizontal="left" vertical="center"/>
    </xf>
    <xf numFmtId="0" fontId="15" fillId="0" borderId="3" xfId="0" applyFont="1" applyBorder="1" applyAlignment="1">
      <alignment horizontal="left" vertical="center"/>
    </xf>
    <xf numFmtId="0" fontId="14" fillId="0" borderId="0" xfId="0" applyFont="1" applyAlignment="1">
      <alignment horizontal="justify" vertical="center" wrapText="1"/>
    </xf>
    <xf numFmtId="0" fontId="4" fillId="0" borderId="0" xfId="0" applyFont="1" applyAlignment="1">
      <alignment horizontal="justify" vertical="center" wrapText="1"/>
    </xf>
    <xf numFmtId="0" fontId="14" fillId="0" borderId="0" xfId="0" applyFont="1" applyAlignment="1">
      <alignment horizontal="left" vertical="center"/>
    </xf>
    <xf numFmtId="0" fontId="14" fillId="0" borderId="8" xfId="0" applyFont="1" applyBorder="1" applyAlignment="1">
      <alignment horizontal="left" vertical="center"/>
    </xf>
    <xf numFmtId="0" fontId="15" fillId="0" borderId="0" xfId="0" applyFont="1" applyAlignment="1">
      <alignment horizontal="left" vertical="center"/>
    </xf>
    <xf numFmtId="0" fontId="14" fillId="0" borderId="0" xfId="0" applyFont="1" applyAlignment="1">
      <alignment horizontal="justify" wrapText="1"/>
    </xf>
    <xf numFmtId="0" fontId="4" fillId="0" borderId="0" xfId="0" applyFont="1" applyAlignment="1" applyProtection="1">
      <alignment horizontal="left"/>
      <protection locked="0"/>
    </xf>
    <xf numFmtId="0" fontId="4" fillId="0" borderId="8" xfId="0" applyFont="1" applyBorder="1" applyAlignment="1" applyProtection="1">
      <alignment horizontal="left"/>
      <protection locked="0"/>
    </xf>
    <xf numFmtId="14" fontId="4" fillId="0" borderId="0" xfId="0" applyNumberFormat="1" applyFont="1" applyAlignment="1" applyProtection="1">
      <alignment horizontal="left"/>
      <protection locked="0"/>
    </xf>
    <xf numFmtId="0" fontId="6" fillId="3" borderId="0" xfId="0" applyFont="1" applyFill="1" applyAlignment="1" applyProtection="1">
      <alignment horizontal="left" vertical="center"/>
      <protection locked="0"/>
    </xf>
    <xf numFmtId="164" fontId="6" fillId="3" borderId="0" xfId="0" applyNumberFormat="1" applyFont="1" applyFill="1" applyAlignment="1" applyProtection="1">
      <alignment horizontal="left" vertical="center"/>
      <protection locked="0"/>
    </xf>
    <xf numFmtId="164" fontId="6" fillId="3" borderId="8" xfId="0" applyNumberFormat="1" applyFont="1" applyFill="1" applyBorder="1" applyAlignment="1" applyProtection="1">
      <alignment horizontal="left" vertical="center"/>
      <protection locked="0"/>
    </xf>
    <xf numFmtId="166" fontId="6" fillId="3" borderId="3" xfId="0" applyNumberFormat="1" applyFont="1" applyFill="1" applyBorder="1" applyAlignment="1" applyProtection="1">
      <alignment horizontal="left" vertical="center"/>
      <protection locked="0"/>
    </xf>
    <xf numFmtId="166" fontId="6" fillId="3" borderId="0" xfId="0" applyNumberFormat="1" applyFont="1" applyFill="1" applyAlignment="1" applyProtection="1">
      <alignment horizontal="left" vertical="center"/>
      <protection locked="0"/>
    </xf>
    <xf numFmtId="166" fontId="6" fillId="3" borderId="8" xfId="0" applyNumberFormat="1"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2" fillId="0" borderId="2" xfId="0" quotePrefix="1" applyFont="1" applyBorder="1" applyAlignment="1">
      <alignment horizontal="left" vertical="center"/>
    </xf>
    <xf numFmtId="0" fontId="2" fillId="0" borderId="5" xfId="0" quotePrefix="1"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10" fillId="3" borderId="3" xfId="2" applyFill="1" applyBorder="1" applyAlignment="1" applyProtection="1">
      <alignment horizontal="left" vertical="center"/>
      <protection locked="0"/>
    </xf>
    <xf numFmtId="0" fontId="23" fillId="3" borderId="3" xfId="2" applyFont="1" applyFill="1" applyBorder="1" applyAlignment="1" applyProtection="1">
      <alignment horizontal="left" vertical="center"/>
      <protection locked="0"/>
    </xf>
    <xf numFmtId="0" fontId="23" fillId="3" borderId="0" xfId="2" applyFont="1" applyFill="1" applyBorder="1" applyAlignment="1" applyProtection="1">
      <alignment horizontal="left" vertical="center"/>
      <protection locked="0"/>
    </xf>
    <xf numFmtId="0" fontId="23" fillId="3" borderId="8" xfId="2" applyFont="1" applyFill="1" applyBorder="1" applyAlignment="1" applyProtection="1">
      <alignment horizontal="left" vertical="center"/>
      <protection locked="0"/>
    </xf>
    <xf numFmtId="0" fontId="8" fillId="0" borderId="3" xfId="0" quotePrefix="1" applyFont="1" applyBorder="1" applyAlignment="1">
      <alignment horizontal="left"/>
    </xf>
    <xf numFmtId="0" fontId="12" fillId="7" borderId="3" xfId="0" quotePrefix="1" applyFont="1" applyFill="1" applyBorder="1" applyAlignment="1" applyProtection="1">
      <alignment horizontal="center" vertical="center"/>
      <protection locked="0"/>
    </xf>
    <xf numFmtId="0" fontId="12" fillId="7" borderId="8" xfId="0" quotePrefix="1" applyFont="1" applyFill="1" applyBorder="1" applyAlignment="1" applyProtection="1">
      <alignment horizontal="center" vertical="center"/>
      <protection locked="0"/>
    </xf>
    <xf numFmtId="0" fontId="7" fillId="0" borderId="8" xfId="0" quotePrefix="1" applyFont="1" applyBorder="1" applyAlignment="1">
      <alignment horizontal="left" vertical="top"/>
    </xf>
    <xf numFmtId="0" fontId="9" fillId="0" borderId="4"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6" fillId="6" borderId="22" xfId="0" applyFont="1" applyFill="1" applyBorder="1" applyAlignment="1" applyProtection="1">
      <alignment horizontal="center" vertical="center"/>
      <protection locked="0"/>
    </xf>
    <xf numFmtId="0" fontId="6" fillId="6" borderId="23"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0" fontId="6" fillId="6" borderId="25" xfId="0" applyFont="1" applyFill="1" applyBorder="1" applyAlignment="1" applyProtection="1">
      <alignment horizontal="center" vertical="center"/>
      <protection locked="0"/>
    </xf>
    <xf numFmtId="0" fontId="6" fillId="6" borderId="27" xfId="0" applyFont="1" applyFill="1" applyBorder="1" applyAlignment="1" applyProtection="1">
      <alignment horizontal="center" vertical="center"/>
      <protection locked="0"/>
    </xf>
    <xf numFmtId="0" fontId="6" fillId="6" borderId="28" xfId="0" applyFont="1" applyFill="1" applyBorder="1" applyAlignment="1" applyProtection="1">
      <alignment horizontal="center" vertical="center"/>
      <protection locked="0"/>
    </xf>
    <xf numFmtId="44" fontId="18" fillId="6" borderId="0" xfId="1" applyFont="1" applyFill="1" applyBorder="1" applyAlignment="1" applyProtection="1">
      <alignment horizontal="center" vertical="center"/>
      <protection locked="0"/>
    </xf>
    <xf numFmtId="44" fontId="18" fillId="6" borderId="29" xfId="1" applyFont="1" applyFill="1" applyBorder="1" applyAlignment="1" applyProtection="1">
      <alignment horizontal="center" vertical="center"/>
      <protection locked="0"/>
    </xf>
    <xf numFmtId="0" fontId="11" fillId="0" borderId="0" xfId="0" applyFont="1" applyAlignment="1">
      <alignment horizontal="center" vertical="center"/>
    </xf>
    <xf numFmtId="0" fontId="6" fillId="6" borderId="1" xfId="0" applyFont="1" applyFill="1" applyBorder="1" applyAlignment="1">
      <alignment horizontal="left" vertical="center" wrapText="1"/>
    </xf>
    <xf numFmtId="0" fontId="6" fillId="6" borderId="27" xfId="0" applyFont="1" applyFill="1" applyBorder="1" applyAlignment="1">
      <alignment horizontal="left"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6" borderId="22" xfId="0" applyFont="1" applyFill="1" applyBorder="1" applyAlignment="1">
      <alignment horizontal="left" vertical="center" wrapText="1"/>
    </xf>
    <xf numFmtId="0" fontId="24" fillId="0" borderId="3" xfId="0" applyFont="1" applyBorder="1" applyAlignment="1">
      <alignment horizontal="center" vertical="center"/>
    </xf>
    <xf numFmtId="0" fontId="24" fillId="0" borderId="8" xfId="0" applyFont="1" applyBorder="1" applyAlignment="1">
      <alignment horizontal="center" vertic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14" fontId="24" fillId="0" borderId="3" xfId="0" applyNumberFormat="1"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2" fillId="4" borderId="3" xfId="0" quotePrefix="1"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21" fillId="0" borderId="0" xfId="0" applyFont="1" applyAlignment="1">
      <alignment horizontal="left"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4" fillId="6" borderId="0" xfId="0" applyFont="1" applyFill="1" applyAlignment="1" applyProtection="1">
      <alignment horizontal="left" vertical="center"/>
      <protection locked="0"/>
    </xf>
    <xf numFmtId="0" fontId="4" fillId="6" borderId="8" xfId="0" applyFont="1" applyFill="1" applyBorder="1" applyAlignment="1" applyProtection="1">
      <alignment horizontal="left" vertical="center"/>
      <protection locked="0"/>
    </xf>
    <xf numFmtId="14" fontId="4" fillId="0" borderId="0" xfId="0" applyNumberFormat="1" applyFont="1" applyAlignment="1">
      <alignment horizontal="center" vertical="center"/>
    </xf>
    <xf numFmtId="0" fontId="4" fillId="4" borderId="0" xfId="0" applyFont="1" applyFill="1" applyAlignment="1">
      <alignment horizontal="left" vertical="center"/>
    </xf>
    <xf numFmtId="0" fontId="4" fillId="4" borderId="8" xfId="0" applyFont="1" applyFill="1" applyBorder="1" applyAlignment="1">
      <alignment horizontal="left" vertical="center"/>
    </xf>
    <xf numFmtId="14" fontId="4" fillId="4" borderId="0" xfId="0" applyNumberFormat="1" applyFont="1" applyFill="1" applyAlignment="1" applyProtection="1">
      <alignment horizontal="center" vertical="center"/>
      <protection locked="0"/>
    </xf>
    <xf numFmtId="14" fontId="4" fillId="4" borderId="8" xfId="0" applyNumberFormat="1" applyFont="1" applyFill="1" applyBorder="1" applyAlignment="1" applyProtection="1">
      <alignment horizontal="center" vertical="center"/>
      <protection locked="0"/>
    </xf>
    <xf numFmtId="0" fontId="4" fillId="4" borderId="0" xfId="0" applyFont="1" applyFill="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14" fontId="4" fillId="4" borderId="0" xfId="0" applyNumberFormat="1" applyFont="1" applyFill="1" applyAlignment="1" applyProtection="1">
      <alignment horizontal="left" vertical="center"/>
      <protection locked="0"/>
    </xf>
    <xf numFmtId="0" fontId="6" fillId="2" borderId="1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24" fillId="0" borderId="4" xfId="0" applyFont="1" applyBorder="1" applyAlignment="1">
      <alignment horizontal="center" vertical="center"/>
    </xf>
    <xf numFmtId="0" fontId="24" fillId="0" borderId="9" xfId="0" applyFont="1" applyBorder="1" applyAlignment="1">
      <alignment horizontal="center" vertical="center"/>
    </xf>
    <xf numFmtId="0" fontId="9" fillId="0" borderId="11" xfId="0" applyFont="1" applyBorder="1" applyAlignment="1">
      <alignment horizontal="left" vertical="center"/>
    </xf>
    <xf numFmtId="0" fontId="11" fillId="0" borderId="11" xfId="0" applyFont="1" applyBorder="1" applyAlignment="1">
      <alignment horizontal="center"/>
    </xf>
    <xf numFmtId="0" fontId="11" fillId="0" borderId="0" xfId="0" applyFont="1" applyAlignment="1">
      <alignment horizontal="center"/>
    </xf>
    <xf numFmtId="44" fontId="18" fillId="0" borderId="11" xfId="1" applyFont="1" applyBorder="1" applyAlignment="1">
      <alignment horizontal="center"/>
    </xf>
    <xf numFmtId="44" fontId="18" fillId="0" borderId="0" xfId="1" applyFont="1" applyBorder="1" applyAlignment="1">
      <alignment horizontal="center"/>
    </xf>
    <xf numFmtId="0" fontId="5" fillId="0" borderId="0" xfId="0" applyFont="1" applyAlignment="1">
      <alignment horizontal="left"/>
    </xf>
    <xf numFmtId="0" fontId="7" fillId="3" borderId="0" xfId="0" applyFont="1" applyFill="1" applyAlignment="1" applyProtection="1">
      <alignment horizontal="left"/>
      <protection locked="0"/>
    </xf>
    <xf numFmtId="0" fontId="7" fillId="3" borderId="8" xfId="0" applyFont="1" applyFill="1" applyBorder="1" applyAlignment="1" applyProtection="1">
      <alignment horizontal="left"/>
      <protection locked="0"/>
    </xf>
    <xf numFmtId="14" fontId="7" fillId="3" borderId="0" xfId="0" applyNumberFormat="1" applyFont="1" applyFill="1" applyAlignment="1" applyProtection="1">
      <alignment horizontal="left"/>
      <protection locked="0"/>
    </xf>
    <xf numFmtId="14" fontId="7" fillId="3" borderId="0" xfId="0" applyNumberFormat="1" applyFont="1" applyFill="1" applyAlignment="1" applyProtection="1">
      <alignment horizontal="left" vertical="center"/>
      <protection locked="0"/>
    </xf>
    <xf numFmtId="0" fontId="7" fillId="3" borderId="0" xfId="0" applyFont="1" applyFill="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1" xfId="0" applyFont="1" applyFill="1" applyBorder="1" applyAlignment="1" applyProtection="1">
      <alignment horizontal="center" vertical="center"/>
      <protection locked="0"/>
    </xf>
    <xf numFmtId="14" fontId="7" fillId="3"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3" borderId="3"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6" fillId="0" borderId="3" xfId="0" applyFont="1" applyBorder="1" applyAlignment="1">
      <alignment horizontal="right" vertical="center"/>
    </xf>
    <xf numFmtId="0" fontId="6" fillId="0" borderId="8" xfId="0" applyFont="1" applyBorder="1" applyAlignment="1">
      <alignment horizontal="right" vertical="center"/>
    </xf>
    <xf numFmtId="0" fontId="12" fillId="4" borderId="8" xfId="0" quotePrefix="1"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9" xfId="0" applyFont="1" applyFill="1" applyBorder="1" applyAlignment="1" applyProtection="1">
      <alignment horizontal="left" vertical="center"/>
      <protection locked="0"/>
    </xf>
    <xf numFmtId="0" fontId="22" fillId="3" borderId="3" xfId="2" applyFont="1" applyFill="1" applyBorder="1" applyAlignment="1" applyProtection="1">
      <alignment horizontal="left" vertical="center"/>
      <protection locked="0"/>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pplyProtection="1">
      <alignment horizontal="left" vertical="center"/>
      <protection locked="0"/>
    </xf>
    <xf numFmtId="14" fontId="6" fillId="3" borderId="1" xfId="0" applyNumberFormat="1"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quotePrefix="1" applyFont="1" applyAlignment="1">
      <alignment horizontal="center" vertical="center"/>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6" fillId="4" borderId="0" xfId="0" applyFont="1" applyFill="1" applyAlignment="1">
      <alignment horizontal="center" vertical="center"/>
    </xf>
    <xf numFmtId="0" fontId="6" fillId="4" borderId="8" xfId="0" applyFont="1" applyFill="1" applyBorder="1" applyAlignment="1">
      <alignment horizontal="center" vertical="center"/>
    </xf>
    <xf numFmtId="0" fontId="6" fillId="4" borderId="0" xfId="0" applyFont="1" applyFill="1" applyAlignment="1">
      <alignment horizontal="left" vertical="center" wrapText="1"/>
    </xf>
    <xf numFmtId="0" fontId="6" fillId="4" borderId="8" xfId="0" applyFont="1" applyFill="1" applyBorder="1" applyAlignment="1">
      <alignment horizontal="left" vertical="center" wrapText="1"/>
    </xf>
    <xf numFmtId="14" fontId="6" fillId="4" borderId="0" xfId="0" applyNumberFormat="1" applyFont="1" applyFill="1" applyAlignment="1">
      <alignment horizontal="left" vertical="center" wrapText="1"/>
    </xf>
    <xf numFmtId="14" fontId="6" fillId="4" borderId="8" xfId="0" applyNumberFormat="1" applyFont="1" applyFill="1" applyBorder="1" applyAlignment="1">
      <alignment horizontal="left" vertical="center" wrapText="1"/>
    </xf>
    <xf numFmtId="0" fontId="6" fillId="4" borderId="0" xfId="0" applyFont="1" applyFill="1" applyAlignment="1">
      <alignment horizontal="left" vertical="center"/>
    </xf>
    <xf numFmtId="0" fontId="6" fillId="4" borderId="8" xfId="0" applyFont="1" applyFill="1" applyBorder="1" applyAlignment="1">
      <alignment horizontal="left"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11" fillId="0" borderId="5"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14" fontId="2" fillId="4" borderId="3" xfId="0" applyNumberFormat="1" applyFont="1" applyFill="1" applyBorder="1" applyAlignment="1">
      <alignment horizontal="center" vertical="center"/>
    </xf>
    <xf numFmtId="14" fontId="2" fillId="4" borderId="8" xfId="0" applyNumberFormat="1" applyFont="1" applyFill="1" applyBorder="1" applyAlignment="1">
      <alignment horizontal="center" vertic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8" xfId="0" applyFont="1" applyFill="1" applyBorder="1" applyAlignment="1">
      <alignment horizontal="center"/>
    </xf>
    <xf numFmtId="0" fontId="2" fillId="4" borderId="9" xfId="0" applyFont="1" applyFill="1" applyBorder="1" applyAlignment="1">
      <alignment horizontal="center"/>
    </xf>
    <xf numFmtId="14" fontId="4" fillId="4" borderId="8" xfId="0" applyNumberFormat="1" applyFont="1" applyFill="1" applyBorder="1" applyAlignment="1" applyProtection="1">
      <alignment horizontal="left" vertical="center"/>
      <protection locked="0"/>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6" borderId="0" xfId="0" applyFont="1" applyFill="1" applyAlignment="1">
      <alignment horizontal="left" vertical="center"/>
    </xf>
    <xf numFmtId="0" fontId="4" fillId="6" borderId="8" xfId="0" applyFont="1" applyFill="1" applyBorder="1" applyAlignment="1">
      <alignment horizontal="left" vertical="center"/>
    </xf>
    <xf numFmtId="0" fontId="6" fillId="4" borderId="0" xfId="0" applyFont="1" applyFill="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25" fillId="0" borderId="3" xfId="0" applyFont="1" applyBorder="1" applyAlignment="1">
      <alignment horizontal="left" vertical="center"/>
    </xf>
    <xf numFmtId="0" fontId="25" fillId="0" borderId="0" xfId="0" applyFont="1" applyAlignment="1">
      <alignment horizontal="left" vertical="center"/>
    </xf>
    <xf numFmtId="0" fontId="26" fillId="0" borderId="3" xfId="0" applyFont="1" applyBorder="1" applyAlignment="1">
      <alignment horizontal="left" vertical="center"/>
    </xf>
    <xf numFmtId="0" fontId="26" fillId="0" borderId="8" xfId="0" applyFont="1" applyBorder="1" applyAlignment="1">
      <alignment horizontal="left" vertical="center"/>
    </xf>
    <xf numFmtId="0" fontId="26" fillId="4" borderId="3" xfId="0" applyFont="1" applyFill="1" applyBorder="1" applyAlignment="1">
      <alignment horizontal="left" vertical="center"/>
    </xf>
    <xf numFmtId="0" fontId="26" fillId="4" borderId="8" xfId="0" applyFont="1" applyFill="1" applyBorder="1" applyAlignment="1">
      <alignment horizontal="left" vertical="center"/>
    </xf>
    <xf numFmtId="0" fontId="6" fillId="7" borderId="1" xfId="0" applyFont="1" applyFill="1" applyBorder="1" applyAlignment="1">
      <alignment horizontal="center" vertical="center" wrapText="1"/>
    </xf>
  </cellXfs>
  <cellStyles count="3">
    <cellStyle name="Currency" xfId="1" builtinId="4"/>
    <cellStyle name="Hyperlink" xfId="2" builtinId="8"/>
    <cellStyle name="Normal" xfId="0" builtinId="0"/>
  </cellStyles>
  <dxfs count="1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5.jpeg"/><Relationship Id="rId6" Type="http://schemas.openxmlformats.org/officeDocument/2006/relationships/image" Target="../media/image7.jpeg"/><Relationship Id="rId5" Type="http://schemas.openxmlformats.org/officeDocument/2006/relationships/image" Target="../media/image4.sv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5.jpeg"/><Relationship Id="rId6" Type="http://schemas.openxmlformats.org/officeDocument/2006/relationships/image" Target="../media/image7.jpeg"/><Relationship Id="rId5" Type="http://schemas.openxmlformats.org/officeDocument/2006/relationships/image" Target="../media/image4.sv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67</xdr:col>
      <xdr:colOff>81302</xdr:colOff>
      <xdr:row>6</xdr:row>
      <xdr:rowOff>23088</xdr:rowOff>
    </xdr:from>
    <xdr:to>
      <xdr:col>68</xdr:col>
      <xdr:colOff>64636</xdr:colOff>
      <xdr:row>7</xdr:row>
      <xdr:rowOff>70011</xdr:rowOff>
    </xdr:to>
    <xdr:pic>
      <xdr:nvPicPr>
        <xdr:cNvPr id="3" name="Graphic 26" descr="Receiver with solid fill">
          <a:extLst>
            <a:ext uri="{FF2B5EF4-FFF2-40B4-BE49-F238E27FC236}">
              <a16:creationId xmlns:a16="http://schemas.microsoft.com/office/drawing/2014/main" id="{F5D6B5E2-06F9-4A18-A805-B9460A2FAF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39302" y="466971"/>
          <a:ext cx="79509" cy="120904"/>
        </a:xfrm>
        <a:prstGeom prst="rect">
          <a:avLst/>
        </a:prstGeom>
      </xdr:spPr>
    </xdr:pic>
    <xdr:clientData/>
  </xdr:twoCellAnchor>
  <xdr:twoCellAnchor>
    <xdr:from>
      <xdr:col>75</xdr:col>
      <xdr:colOff>82767</xdr:colOff>
      <xdr:row>6</xdr:row>
      <xdr:rowOff>16236</xdr:rowOff>
    </xdr:from>
    <xdr:to>
      <xdr:col>76</xdr:col>
      <xdr:colOff>77811</xdr:colOff>
      <xdr:row>7</xdr:row>
      <xdr:rowOff>65419</xdr:rowOff>
    </xdr:to>
    <xdr:pic>
      <xdr:nvPicPr>
        <xdr:cNvPr id="4" name="Graphic 5" descr="Email with solid fill">
          <a:extLst>
            <a:ext uri="{FF2B5EF4-FFF2-40B4-BE49-F238E27FC236}">
              <a16:creationId xmlns:a16="http://schemas.microsoft.com/office/drawing/2014/main" id="{05B855D5-BD53-45D9-81D3-71BC98119EF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710165" y="460119"/>
          <a:ext cx="91219" cy="123164"/>
        </a:xfrm>
        <a:prstGeom prst="rect">
          <a:avLst/>
        </a:prstGeom>
      </xdr:spPr>
    </xdr:pic>
    <xdr:clientData/>
  </xdr:twoCellAnchor>
  <xdr:oneCellAnchor>
    <xdr:from>
      <xdr:col>0</xdr:col>
      <xdr:colOff>0</xdr:colOff>
      <xdr:row>57</xdr:row>
      <xdr:rowOff>17682</xdr:rowOff>
    </xdr:from>
    <xdr:ext cx="748145" cy="685800"/>
    <xdr:pic>
      <xdr:nvPicPr>
        <xdr:cNvPr id="5" name="Picture 4" descr="Logo, company name&#10;&#10;Description automatically generated">
          <a:extLst>
            <a:ext uri="{FF2B5EF4-FFF2-40B4-BE49-F238E27FC236}">
              <a16:creationId xmlns:a16="http://schemas.microsoft.com/office/drawing/2014/main" id="{2FB888EF-074F-4F63-8A35-2DCBC13F19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6241299"/>
          <a:ext cx="748145" cy="685800"/>
        </a:xfrm>
        <a:prstGeom prst="rect">
          <a:avLst/>
        </a:prstGeom>
      </xdr:spPr>
    </xdr:pic>
    <xdr:clientData/>
  </xdr:oneCellAnchor>
  <xdr:twoCellAnchor>
    <xdr:from>
      <xdr:col>68</xdr:col>
      <xdr:colOff>14719</xdr:colOff>
      <xdr:row>63</xdr:row>
      <xdr:rowOff>23597</xdr:rowOff>
    </xdr:from>
    <xdr:to>
      <xdr:col>68</xdr:col>
      <xdr:colOff>94228</xdr:colOff>
      <xdr:row>64</xdr:row>
      <xdr:rowOff>72739</xdr:rowOff>
    </xdr:to>
    <xdr:pic>
      <xdr:nvPicPr>
        <xdr:cNvPr id="6" name="Graphic 26" descr="Receiver with solid fill">
          <a:extLst>
            <a:ext uri="{FF2B5EF4-FFF2-40B4-BE49-F238E27FC236}">
              <a16:creationId xmlns:a16="http://schemas.microsoft.com/office/drawing/2014/main" id="{20C38258-F282-4539-91CA-98D61E5C7E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787119" y="6862547"/>
          <a:ext cx="79509" cy="125342"/>
        </a:xfrm>
        <a:prstGeom prst="rect">
          <a:avLst/>
        </a:prstGeom>
      </xdr:spPr>
    </xdr:pic>
    <xdr:clientData/>
  </xdr:twoCellAnchor>
  <xdr:twoCellAnchor>
    <xdr:from>
      <xdr:col>75</xdr:col>
      <xdr:colOff>67971</xdr:colOff>
      <xdr:row>63</xdr:row>
      <xdr:rowOff>16236</xdr:rowOff>
    </xdr:from>
    <xdr:to>
      <xdr:col>76</xdr:col>
      <xdr:colOff>63015</xdr:colOff>
      <xdr:row>64</xdr:row>
      <xdr:rowOff>65419</xdr:rowOff>
    </xdr:to>
    <xdr:pic>
      <xdr:nvPicPr>
        <xdr:cNvPr id="7" name="Graphic 5" descr="Email with solid fill">
          <a:extLst>
            <a:ext uri="{FF2B5EF4-FFF2-40B4-BE49-F238E27FC236}">
              <a16:creationId xmlns:a16="http://schemas.microsoft.com/office/drawing/2014/main" id="{CAEBE102-105A-4636-A10C-9060A1F3D3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737571" y="460119"/>
          <a:ext cx="110638" cy="123164"/>
        </a:xfrm>
        <a:prstGeom prst="rect">
          <a:avLst/>
        </a:prstGeom>
      </xdr:spPr>
    </xdr:pic>
    <xdr:clientData/>
  </xdr:twoCellAnchor>
  <xdr:twoCellAnchor editAs="oneCell">
    <xdr:from>
      <xdr:col>87</xdr:col>
      <xdr:colOff>45359</xdr:colOff>
      <xdr:row>0</xdr:row>
      <xdr:rowOff>0</xdr:rowOff>
    </xdr:from>
    <xdr:to>
      <xdr:col>124</xdr:col>
      <xdr:colOff>2997</xdr:colOff>
      <xdr:row>47</xdr:row>
      <xdr:rowOff>1260</xdr:rowOff>
    </xdr:to>
    <xdr:pic>
      <xdr:nvPicPr>
        <xdr:cNvPr id="9" name="Picture 8">
          <a:extLst>
            <a:ext uri="{FF2B5EF4-FFF2-40B4-BE49-F238E27FC236}">
              <a16:creationId xmlns:a16="http://schemas.microsoft.com/office/drawing/2014/main" id="{67F5BD5D-AD45-4D8E-A079-AAD37D828379}"/>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994"/>
        <a:stretch/>
      </xdr:blipFill>
      <xdr:spPr>
        <a:xfrm>
          <a:off x="9794477" y="0"/>
          <a:ext cx="4072801" cy="5171515"/>
        </a:xfrm>
        <a:prstGeom prst="rect">
          <a:avLst/>
        </a:prstGeom>
      </xdr:spPr>
    </xdr:pic>
    <xdr:clientData/>
  </xdr:twoCellAnchor>
  <xdr:oneCellAnchor>
    <xdr:from>
      <xdr:col>0</xdr:col>
      <xdr:colOff>0</xdr:colOff>
      <xdr:row>0</xdr:row>
      <xdr:rowOff>0</xdr:rowOff>
    </xdr:from>
    <xdr:ext cx="748145" cy="685800"/>
    <xdr:pic>
      <xdr:nvPicPr>
        <xdr:cNvPr id="8" name="Picture 7" descr="Logo, company name&#10;&#10;Description automatically generated">
          <a:extLst>
            <a:ext uri="{FF2B5EF4-FFF2-40B4-BE49-F238E27FC236}">
              <a16:creationId xmlns:a16="http://schemas.microsoft.com/office/drawing/2014/main" id="{0A670F35-0882-49EB-9A61-891E211A372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748145"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60135</xdr:colOff>
      <xdr:row>8</xdr:row>
      <xdr:rowOff>87079</xdr:rowOff>
    </xdr:to>
    <xdr:pic>
      <xdr:nvPicPr>
        <xdr:cNvPr id="2" name="Picture 1" descr="Logo, company name&#10;&#10;Description automatically generated">
          <a:extLst>
            <a:ext uri="{FF2B5EF4-FFF2-40B4-BE49-F238E27FC236}">
              <a16:creationId xmlns:a16="http://schemas.microsoft.com/office/drawing/2014/main" id="{949177A4-3D85-418E-AA1B-08D8297BE7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5935" cy="696679"/>
        </a:xfrm>
        <a:prstGeom prst="rect">
          <a:avLst/>
        </a:prstGeom>
      </xdr:spPr>
    </xdr:pic>
    <xdr:clientData/>
  </xdr:twoCellAnchor>
  <xdr:twoCellAnchor>
    <xdr:from>
      <xdr:col>68</xdr:col>
      <xdr:colOff>14719</xdr:colOff>
      <xdr:row>6</xdr:row>
      <xdr:rowOff>37884</xdr:rowOff>
    </xdr:from>
    <xdr:to>
      <xdr:col>68</xdr:col>
      <xdr:colOff>94228</xdr:colOff>
      <xdr:row>8</xdr:row>
      <xdr:rowOff>10826</xdr:rowOff>
    </xdr:to>
    <xdr:pic>
      <xdr:nvPicPr>
        <xdr:cNvPr id="3" name="Graphic 26" descr="Receiver with solid fill">
          <a:extLst>
            <a:ext uri="{FF2B5EF4-FFF2-40B4-BE49-F238E27FC236}">
              <a16:creationId xmlns:a16="http://schemas.microsoft.com/office/drawing/2014/main" id="{5220AFB8-B294-4B8D-A0D8-8813195821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7119" y="495084"/>
          <a:ext cx="79509" cy="125342"/>
        </a:xfrm>
        <a:prstGeom prst="rect">
          <a:avLst/>
        </a:prstGeom>
      </xdr:spPr>
    </xdr:pic>
    <xdr:clientData/>
  </xdr:twoCellAnchor>
  <xdr:twoCellAnchor>
    <xdr:from>
      <xdr:col>75</xdr:col>
      <xdr:colOff>67971</xdr:colOff>
      <xdr:row>6</xdr:row>
      <xdr:rowOff>16236</xdr:rowOff>
    </xdr:from>
    <xdr:to>
      <xdr:col>76</xdr:col>
      <xdr:colOff>63015</xdr:colOff>
      <xdr:row>7</xdr:row>
      <xdr:rowOff>65419</xdr:rowOff>
    </xdr:to>
    <xdr:pic>
      <xdr:nvPicPr>
        <xdr:cNvPr id="4" name="Graphic 5" descr="Email with solid fill">
          <a:extLst>
            <a:ext uri="{FF2B5EF4-FFF2-40B4-BE49-F238E27FC236}">
              <a16:creationId xmlns:a16="http://schemas.microsoft.com/office/drawing/2014/main" id="{5534104C-1737-4D6D-BC1F-B465FBE027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640471" y="473436"/>
          <a:ext cx="109344" cy="125383"/>
        </a:xfrm>
        <a:prstGeom prst="rect">
          <a:avLst/>
        </a:prstGeom>
      </xdr:spPr>
    </xdr:pic>
    <xdr:clientData/>
  </xdr:twoCellAnchor>
  <xdr:oneCellAnchor>
    <xdr:from>
      <xdr:col>0</xdr:col>
      <xdr:colOff>0</xdr:colOff>
      <xdr:row>57</xdr:row>
      <xdr:rowOff>13872</xdr:rowOff>
    </xdr:from>
    <xdr:ext cx="753703" cy="678924"/>
    <xdr:pic>
      <xdr:nvPicPr>
        <xdr:cNvPr id="5" name="Picture 4" descr="Logo, company name&#10;&#10;Description automatically generated">
          <a:extLst>
            <a:ext uri="{FF2B5EF4-FFF2-40B4-BE49-F238E27FC236}">
              <a16:creationId xmlns:a16="http://schemas.microsoft.com/office/drawing/2014/main" id="{718D7F69-C27D-477A-9A30-81086CD597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5622"/>
          <a:ext cx="753703" cy="678924"/>
        </a:xfrm>
        <a:prstGeom prst="rect">
          <a:avLst/>
        </a:prstGeom>
      </xdr:spPr>
    </xdr:pic>
    <xdr:clientData/>
  </xdr:oneCellAnchor>
  <xdr:twoCellAnchor>
    <xdr:from>
      <xdr:col>68</xdr:col>
      <xdr:colOff>14719</xdr:colOff>
      <xdr:row>63</xdr:row>
      <xdr:rowOff>37884</xdr:rowOff>
    </xdr:from>
    <xdr:to>
      <xdr:col>68</xdr:col>
      <xdr:colOff>94228</xdr:colOff>
      <xdr:row>65</xdr:row>
      <xdr:rowOff>10826</xdr:rowOff>
    </xdr:to>
    <xdr:pic>
      <xdr:nvPicPr>
        <xdr:cNvPr id="6" name="Graphic 26" descr="Receiver with solid fill">
          <a:extLst>
            <a:ext uri="{FF2B5EF4-FFF2-40B4-BE49-F238E27FC236}">
              <a16:creationId xmlns:a16="http://schemas.microsoft.com/office/drawing/2014/main" id="{919F6F74-3E07-4F64-956B-38F4B3C813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7119" y="6876834"/>
          <a:ext cx="79509" cy="125342"/>
        </a:xfrm>
        <a:prstGeom prst="rect">
          <a:avLst/>
        </a:prstGeom>
      </xdr:spPr>
    </xdr:pic>
    <xdr:clientData/>
  </xdr:twoCellAnchor>
  <xdr:twoCellAnchor>
    <xdr:from>
      <xdr:col>75</xdr:col>
      <xdr:colOff>67971</xdr:colOff>
      <xdr:row>63</xdr:row>
      <xdr:rowOff>16236</xdr:rowOff>
    </xdr:from>
    <xdr:to>
      <xdr:col>76</xdr:col>
      <xdr:colOff>63015</xdr:colOff>
      <xdr:row>64</xdr:row>
      <xdr:rowOff>65419</xdr:rowOff>
    </xdr:to>
    <xdr:pic>
      <xdr:nvPicPr>
        <xdr:cNvPr id="7" name="Graphic 5" descr="Email with solid fill">
          <a:extLst>
            <a:ext uri="{FF2B5EF4-FFF2-40B4-BE49-F238E27FC236}">
              <a16:creationId xmlns:a16="http://schemas.microsoft.com/office/drawing/2014/main" id="{B4FD2655-2159-47BF-9AE5-8F48A02F90D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640471" y="6855186"/>
          <a:ext cx="109344" cy="125383"/>
        </a:xfrm>
        <a:prstGeom prst="rect">
          <a:avLst/>
        </a:prstGeom>
      </xdr:spPr>
    </xdr:pic>
    <xdr:clientData/>
  </xdr:twoCellAnchor>
  <xdr:twoCellAnchor editAs="oneCell">
    <xdr:from>
      <xdr:col>87</xdr:col>
      <xdr:colOff>45359</xdr:colOff>
      <xdr:row>0</xdr:row>
      <xdr:rowOff>0</xdr:rowOff>
    </xdr:from>
    <xdr:to>
      <xdr:col>123</xdr:col>
      <xdr:colOff>84043</xdr:colOff>
      <xdr:row>47</xdr:row>
      <xdr:rowOff>0</xdr:rowOff>
    </xdr:to>
    <xdr:pic>
      <xdr:nvPicPr>
        <xdr:cNvPr id="8" name="Picture 7">
          <a:extLst>
            <a:ext uri="{FF2B5EF4-FFF2-40B4-BE49-F238E27FC236}">
              <a16:creationId xmlns:a16="http://schemas.microsoft.com/office/drawing/2014/main" id="{F7A18E7F-6D3E-4618-A8D1-2B2431269946}"/>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994"/>
        <a:stretch/>
      </xdr:blipFill>
      <xdr:spPr>
        <a:xfrm>
          <a:off x="9989459" y="0"/>
          <a:ext cx="4153484" cy="5238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60135</xdr:colOff>
      <xdr:row>8</xdr:row>
      <xdr:rowOff>87079</xdr:rowOff>
    </xdr:to>
    <xdr:pic>
      <xdr:nvPicPr>
        <xdr:cNvPr id="2" name="Picture 1" descr="Logo, company name&#10;&#10;Description automatically generated">
          <a:extLst>
            <a:ext uri="{FF2B5EF4-FFF2-40B4-BE49-F238E27FC236}">
              <a16:creationId xmlns:a16="http://schemas.microsoft.com/office/drawing/2014/main" id="{766F83BE-BF55-4064-BD63-E66410934C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5935" cy="696679"/>
        </a:xfrm>
        <a:prstGeom prst="rect">
          <a:avLst/>
        </a:prstGeom>
      </xdr:spPr>
    </xdr:pic>
    <xdr:clientData/>
  </xdr:twoCellAnchor>
  <xdr:twoCellAnchor>
    <xdr:from>
      <xdr:col>68</xdr:col>
      <xdr:colOff>14719</xdr:colOff>
      <xdr:row>6</xdr:row>
      <xdr:rowOff>37884</xdr:rowOff>
    </xdr:from>
    <xdr:to>
      <xdr:col>68</xdr:col>
      <xdr:colOff>94228</xdr:colOff>
      <xdr:row>8</xdr:row>
      <xdr:rowOff>10826</xdr:rowOff>
    </xdr:to>
    <xdr:pic>
      <xdr:nvPicPr>
        <xdr:cNvPr id="3" name="Graphic 26" descr="Receiver with solid fill">
          <a:extLst>
            <a:ext uri="{FF2B5EF4-FFF2-40B4-BE49-F238E27FC236}">
              <a16:creationId xmlns:a16="http://schemas.microsoft.com/office/drawing/2014/main" id="{6FCA09CB-A7A8-4899-B22E-4D9AA86EEE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7119" y="495084"/>
          <a:ext cx="79509" cy="125342"/>
        </a:xfrm>
        <a:prstGeom prst="rect">
          <a:avLst/>
        </a:prstGeom>
      </xdr:spPr>
    </xdr:pic>
    <xdr:clientData/>
  </xdr:twoCellAnchor>
  <xdr:twoCellAnchor>
    <xdr:from>
      <xdr:col>75</xdr:col>
      <xdr:colOff>67971</xdr:colOff>
      <xdr:row>6</xdr:row>
      <xdr:rowOff>16236</xdr:rowOff>
    </xdr:from>
    <xdr:to>
      <xdr:col>76</xdr:col>
      <xdr:colOff>63015</xdr:colOff>
      <xdr:row>7</xdr:row>
      <xdr:rowOff>65419</xdr:rowOff>
    </xdr:to>
    <xdr:pic>
      <xdr:nvPicPr>
        <xdr:cNvPr id="4" name="Graphic 5" descr="Email with solid fill">
          <a:extLst>
            <a:ext uri="{FF2B5EF4-FFF2-40B4-BE49-F238E27FC236}">
              <a16:creationId xmlns:a16="http://schemas.microsoft.com/office/drawing/2014/main" id="{A2EE68C6-AF31-482B-AD0A-B0B54FDB73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640471" y="473436"/>
          <a:ext cx="109344" cy="125383"/>
        </a:xfrm>
        <a:prstGeom prst="rect">
          <a:avLst/>
        </a:prstGeom>
      </xdr:spPr>
    </xdr:pic>
    <xdr:clientData/>
  </xdr:twoCellAnchor>
  <xdr:oneCellAnchor>
    <xdr:from>
      <xdr:col>0</xdr:col>
      <xdr:colOff>0</xdr:colOff>
      <xdr:row>57</xdr:row>
      <xdr:rowOff>13872</xdr:rowOff>
    </xdr:from>
    <xdr:ext cx="753703" cy="678924"/>
    <xdr:pic>
      <xdr:nvPicPr>
        <xdr:cNvPr id="5" name="Picture 4" descr="Logo, company name&#10;&#10;Description automatically generated">
          <a:extLst>
            <a:ext uri="{FF2B5EF4-FFF2-40B4-BE49-F238E27FC236}">
              <a16:creationId xmlns:a16="http://schemas.microsoft.com/office/drawing/2014/main" id="{7F46B96E-76CA-4D4A-A236-BE9F6D3248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5622"/>
          <a:ext cx="753703" cy="678924"/>
        </a:xfrm>
        <a:prstGeom prst="rect">
          <a:avLst/>
        </a:prstGeom>
      </xdr:spPr>
    </xdr:pic>
    <xdr:clientData/>
  </xdr:oneCellAnchor>
  <xdr:twoCellAnchor>
    <xdr:from>
      <xdr:col>68</xdr:col>
      <xdr:colOff>14719</xdr:colOff>
      <xdr:row>63</xdr:row>
      <xdr:rowOff>37884</xdr:rowOff>
    </xdr:from>
    <xdr:to>
      <xdr:col>68</xdr:col>
      <xdr:colOff>94228</xdr:colOff>
      <xdr:row>65</xdr:row>
      <xdr:rowOff>10826</xdr:rowOff>
    </xdr:to>
    <xdr:pic>
      <xdr:nvPicPr>
        <xdr:cNvPr id="6" name="Graphic 26" descr="Receiver with solid fill">
          <a:extLst>
            <a:ext uri="{FF2B5EF4-FFF2-40B4-BE49-F238E27FC236}">
              <a16:creationId xmlns:a16="http://schemas.microsoft.com/office/drawing/2014/main" id="{97EF7A6E-D29A-4BA6-B8D3-88CADE904C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7119" y="6876834"/>
          <a:ext cx="79509" cy="125342"/>
        </a:xfrm>
        <a:prstGeom prst="rect">
          <a:avLst/>
        </a:prstGeom>
      </xdr:spPr>
    </xdr:pic>
    <xdr:clientData/>
  </xdr:twoCellAnchor>
  <xdr:twoCellAnchor>
    <xdr:from>
      <xdr:col>74</xdr:col>
      <xdr:colOff>77496</xdr:colOff>
      <xdr:row>63</xdr:row>
      <xdr:rowOff>16236</xdr:rowOff>
    </xdr:from>
    <xdr:to>
      <xdr:col>75</xdr:col>
      <xdr:colOff>72540</xdr:colOff>
      <xdr:row>64</xdr:row>
      <xdr:rowOff>65419</xdr:rowOff>
    </xdr:to>
    <xdr:pic>
      <xdr:nvPicPr>
        <xdr:cNvPr id="7" name="Graphic 5" descr="Email with solid fill">
          <a:extLst>
            <a:ext uri="{FF2B5EF4-FFF2-40B4-BE49-F238E27FC236}">
              <a16:creationId xmlns:a16="http://schemas.microsoft.com/office/drawing/2014/main" id="{793DD060-B7FF-4AD0-BDCD-6186912D461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35696" y="6855186"/>
          <a:ext cx="109344" cy="125383"/>
        </a:xfrm>
        <a:prstGeom prst="rect">
          <a:avLst/>
        </a:prstGeom>
      </xdr:spPr>
    </xdr:pic>
    <xdr:clientData/>
  </xdr:twoCellAnchor>
  <xdr:twoCellAnchor editAs="oneCell">
    <xdr:from>
      <xdr:col>87</xdr:col>
      <xdr:colOff>45359</xdr:colOff>
      <xdr:row>0</xdr:row>
      <xdr:rowOff>0</xdr:rowOff>
    </xdr:from>
    <xdr:to>
      <xdr:col>123</xdr:col>
      <xdr:colOff>84043</xdr:colOff>
      <xdr:row>47</xdr:row>
      <xdr:rowOff>0</xdr:rowOff>
    </xdr:to>
    <xdr:pic>
      <xdr:nvPicPr>
        <xdr:cNvPr id="8" name="Picture 7">
          <a:extLst>
            <a:ext uri="{FF2B5EF4-FFF2-40B4-BE49-F238E27FC236}">
              <a16:creationId xmlns:a16="http://schemas.microsoft.com/office/drawing/2014/main" id="{7FEBEABA-6065-4DE0-AF85-3A0452DE3EC7}"/>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994"/>
        <a:stretch/>
      </xdr:blipFill>
      <xdr:spPr>
        <a:xfrm>
          <a:off x="9989459" y="0"/>
          <a:ext cx="4153484" cy="52387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116"/>
  <sheetViews>
    <sheetView showGridLines="0" showZeros="0" tabSelected="1" view="pageBreakPreview" zoomScale="103" zoomScaleNormal="103" zoomScaleSheetLayoutView="103" workbookViewId="0">
      <selection activeCell="R12" sqref="R12:AF14"/>
    </sheetView>
  </sheetViews>
  <sheetFormatPr defaultColWidth="9" defaultRowHeight="11.4" x14ac:dyDescent="0.2"/>
  <cols>
    <col min="1" max="4" width="1.44140625" style="7" customWidth="1"/>
    <col min="5" max="5" width="3.33203125" style="7" customWidth="1"/>
    <col min="6" max="13" width="1.44140625" style="7" customWidth="1"/>
    <col min="14" max="14" width="2.5546875" style="7" customWidth="1"/>
    <col min="15" max="23" width="1.44140625" style="7" customWidth="1"/>
    <col min="24" max="24" width="2.33203125" style="7" customWidth="1"/>
    <col min="25" max="31" width="1.44140625" style="7" customWidth="1"/>
    <col min="32" max="32" width="2.21875" style="7" customWidth="1"/>
    <col min="33" max="33" width="2.44140625" style="7" customWidth="1"/>
    <col min="34" max="83" width="1.44140625" style="7" customWidth="1"/>
    <col min="84" max="84" width="3.44140625" style="7" customWidth="1"/>
    <col min="85" max="85" width="1.44140625" style="7" customWidth="1"/>
    <col min="86" max="86" width="1.5546875" style="7" customWidth="1"/>
    <col min="87" max="129" width="1.44140625" style="7" customWidth="1"/>
    <col min="130" max="16384" width="9" style="7"/>
  </cols>
  <sheetData>
    <row r="1" spans="1:87" ht="6" customHeight="1" x14ac:dyDescent="0.2">
      <c r="H1" s="265" t="s">
        <v>0</v>
      </c>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R1" s="261" t="s">
        <v>1</v>
      </c>
      <c r="BS1" s="261"/>
      <c r="BT1" s="261"/>
      <c r="BU1" s="261"/>
      <c r="BV1" s="261"/>
      <c r="BW1" s="261"/>
      <c r="BX1" s="261"/>
      <c r="BY1" s="261"/>
      <c r="BZ1" s="261"/>
      <c r="CA1" s="261"/>
      <c r="CB1" s="261"/>
      <c r="CC1" s="261"/>
      <c r="CD1" s="261"/>
      <c r="CE1" s="261"/>
      <c r="CF1" s="261"/>
      <c r="CG1" s="261"/>
      <c r="CH1" s="261"/>
      <c r="CI1" s="261"/>
    </row>
    <row r="2" spans="1:87" ht="6" customHeight="1" x14ac:dyDescent="0.2">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R2" s="261"/>
      <c r="BS2" s="261"/>
      <c r="BT2" s="261"/>
      <c r="BU2" s="261"/>
      <c r="BV2" s="261"/>
      <c r="BW2" s="261"/>
      <c r="BX2" s="261"/>
      <c r="BY2" s="261"/>
      <c r="BZ2" s="261"/>
      <c r="CA2" s="261"/>
      <c r="CB2" s="261"/>
      <c r="CC2" s="261"/>
      <c r="CD2" s="261"/>
      <c r="CE2" s="261"/>
      <c r="CF2" s="261"/>
      <c r="CG2" s="261"/>
      <c r="CH2" s="261"/>
      <c r="CI2" s="261"/>
    </row>
    <row r="3" spans="1:87" ht="6" customHeight="1" x14ac:dyDescent="0.2">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R3" s="261" t="s">
        <v>2</v>
      </c>
      <c r="BS3" s="261"/>
      <c r="BT3" s="261"/>
      <c r="BU3" s="261"/>
      <c r="BV3" s="261"/>
      <c r="BW3" s="261"/>
      <c r="BX3" s="261"/>
      <c r="BY3" s="261"/>
      <c r="BZ3" s="261"/>
      <c r="CA3" s="261"/>
      <c r="CB3" s="261"/>
      <c r="CC3" s="261"/>
      <c r="CD3" s="261"/>
      <c r="CE3" s="261"/>
      <c r="CF3" s="261"/>
      <c r="CG3" s="261"/>
      <c r="CH3" s="261"/>
      <c r="CI3" s="261"/>
    </row>
    <row r="4" spans="1:87" ht="6" customHeight="1" x14ac:dyDescent="0.2">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R4" s="261"/>
      <c r="BS4" s="261"/>
      <c r="BT4" s="261"/>
      <c r="BU4" s="261"/>
      <c r="BV4" s="261"/>
      <c r="BW4" s="261"/>
      <c r="BX4" s="261"/>
      <c r="BY4" s="261"/>
      <c r="BZ4" s="261"/>
      <c r="CA4" s="261"/>
      <c r="CB4" s="261"/>
      <c r="CC4" s="261"/>
      <c r="CD4" s="261"/>
      <c r="CE4" s="261"/>
      <c r="CF4" s="261"/>
      <c r="CG4" s="261"/>
      <c r="CH4" s="261"/>
      <c r="CI4" s="261"/>
    </row>
    <row r="5" spans="1:87" ht="6" customHeight="1" x14ac:dyDescent="0.2">
      <c r="H5" s="200" t="s">
        <v>3</v>
      </c>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R5" s="261" t="s">
        <v>4</v>
      </c>
      <c r="BS5" s="261"/>
      <c r="BT5" s="261"/>
      <c r="BU5" s="261"/>
      <c r="BV5" s="261"/>
      <c r="BW5" s="261"/>
      <c r="BX5" s="261"/>
      <c r="BY5" s="261"/>
      <c r="BZ5" s="261"/>
      <c r="CA5" s="261"/>
      <c r="CB5" s="261"/>
      <c r="CC5" s="261"/>
      <c r="CD5" s="261"/>
      <c r="CE5" s="261"/>
      <c r="CF5" s="261"/>
      <c r="CG5" s="261"/>
      <c r="CH5" s="261"/>
      <c r="CI5" s="261"/>
    </row>
    <row r="6" spans="1:87" ht="6" customHeight="1" x14ac:dyDescent="0.2">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0"/>
      <c r="BF6" s="200"/>
      <c r="BG6" s="200"/>
      <c r="BR6" s="261"/>
      <c r="BS6" s="261"/>
      <c r="BT6" s="261"/>
      <c r="BU6" s="261"/>
      <c r="BV6" s="261"/>
      <c r="BW6" s="261"/>
      <c r="BX6" s="261"/>
      <c r="BY6" s="261"/>
      <c r="BZ6" s="261"/>
      <c r="CA6" s="261"/>
      <c r="CB6" s="261"/>
      <c r="CC6" s="261"/>
      <c r="CD6" s="261"/>
      <c r="CE6" s="261"/>
      <c r="CF6" s="261"/>
      <c r="CG6" s="261"/>
      <c r="CH6" s="261"/>
      <c r="CI6" s="261"/>
    </row>
    <row r="7" spans="1:87" ht="6" customHeight="1" x14ac:dyDescent="0.2">
      <c r="BP7" s="261" t="s">
        <v>5</v>
      </c>
      <c r="BQ7" s="261"/>
      <c r="BR7" s="261"/>
      <c r="BS7" s="261"/>
      <c r="BT7" s="261"/>
      <c r="BU7" s="261"/>
      <c r="BV7" s="261"/>
      <c r="BW7" s="261"/>
      <c r="BX7" s="261" t="s">
        <v>6</v>
      </c>
      <c r="BY7" s="261"/>
      <c r="BZ7" s="261"/>
      <c r="CA7" s="261"/>
      <c r="CB7" s="261"/>
      <c r="CC7" s="261"/>
      <c r="CD7" s="261"/>
      <c r="CE7" s="261"/>
      <c r="CF7" s="261"/>
      <c r="CG7" s="261"/>
      <c r="CH7" s="261"/>
      <c r="CI7" s="261"/>
    </row>
    <row r="8" spans="1:87" ht="6" customHeight="1" x14ac:dyDescent="0.2">
      <c r="BP8" s="261"/>
      <c r="BQ8" s="261"/>
      <c r="BR8" s="261"/>
      <c r="BS8" s="261"/>
      <c r="BT8" s="261"/>
      <c r="BU8" s="261"/>
      <c r="BV8" s="261"/>
      <c r="BW8" s="261"/>
      <c r="BX8" s="261"/>
      <c r="BY8" s="261"/>
      <c r="BZ8" s="261"/>
      <c r="CA8" s="261"/>
      <c r="CB8" s="261"/>
      <c r="CC8" s="261"/>
      <c r="CD8" s="261"/>
      <c r="CE8" s="261"/>
      <c r="CF8" s="261"/>
      <c r="CG8" s="261"/>
      <c r="CH8" s="261"/>
      <c r="CI8" s="261"/>
    </row>
    <row r="9" spans="1:87" ht="13.35" customHeight="1" x14ac:dyDescent="0.2"/>
    <row r="10" spans="1:87" ht="14.25" customHeight="1" x14ac:dyDescent="0.25">
      <c r="A10" s="11"/>
      <c r="B10" s="315" t="s">
        <v>7</v>
      </c>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14"/>
      <c r="AH10" s="11"/>
      <c r="AI10" s="285" t="s">
        <v>520</v>
      </c>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319"/>
      <c r="BK10" s="11"/>
      <c r="BL10" s="243" t="s">
        <v>8</v>
      </c>
      <c r="BM10" s="243"/>
      <c r="BN10" s="243"/>
      <c r="BO10" s="243"/>
      <c r="BP10" s="243"/>
      <c r="BQ10" s="243"/>
      <c r="BR10" s="243" t="s">
        <v>467</v>
      </c>
      <c r="BS10" s="243"/>
      <c r="BT10" s="243"/>
      <c r="BU10" s="243"/>
      <c r="BV10" s="243"/>
      <c r="BW10" s="243" t="s">
        <v>9</v>
      </c>
      <c r="BX10" s="316"/>
      <c r="BY10" s="316"/>
      <c r="BZ10" s="316"/>
      <c r="CA10" s="316"/>
      <c r="CB10" s="316"/>
      <c r="CC10" s="243" t="s">
        <v>10</v>
      </c>
      <c r="CD10" s="243" t="e">
        <f>VLOOKUP(M27,OPTIONS!$A$2:$B$22,2,FALSE)</f>
        <v>#N/A</v>
      </c>
      <c r="CE10" s="243"/>
      <c r="CF10" s="243"/>
      <c r="CG10" s="243"/>
      <c r="CH10" s="243"/>
      <c r="CI10" s="14"/>
    </row>
    <row r="11" spans="1:87" ht="14.25" customHeight="1" x14ac:dyDescent="0.2">
      <c r="A11" s="12"/>
      <c r="B11" s="318" t="s">
        <v>11</v>
      </c>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15"/>
      <c r="AH11" s="12"/>
      <c r="AI11" s="320"/>
      <c r="AJ11" s="320"/>
      <c r="AK11" s="320"/>
      <c r="AL11" s="320"/>
      <c r="AM11" s="320"/>
      <c r="AN11" s="320"/>
      <c r="AO11" s="320"/>
      <c r="AP11" s="320"/>
      <c r="AQ11" s="320"/>
      <c r="AR11" s="320"/>
      <c r="AS11" s="320"/>
      <c r="AT11" s="320"/>
      <c r="AU11" s="320"/>
      <c r="AV11" s="320"/>
      <c r="AW11" s="320"/>
      <c r="AX11" s="320"/>
      <c r="AY11" s="320"/>
      <c r="AZ11" s="320"/>
      <c r="BA11" s="320"/>
      <c r="BB11" s="320"/>
      <c r="BC11" s="320"/>
      <c r="BD11" s="320"/>
      <c r="BE11" s="320"/>
      <c r="BF11" s="320"/>
      <c r="BG11" s="320"/>
      <c r="BH11" s="320"/>
      <c r="BI11" s="320"/>
      <c r="BJ11" s="321"/>
      <c r="BK11" s="12"/>
      <c r="BL11" s="244"/>
      <c r="BM11" s="244"/>
      <c r="BN11" s="244"/>
      <c r="BO11" s="244"/>
      <c r="BP11" s="244"/>
      <c r="BQ11" s="244"/>
      <c r="BR11" s="244"/>
      <c r="BS11" s="244"/>
      <c r="BT11" s="244"/>
      <c r="BU11" s="244"/>
      <c r="BV11" s="244"/>
      <c r="BW11" s="244"/>
      <c r="BX11" s="317"/>
      <c r="BY11" s="317"/>
      <c r="BZ11" s="317"/>
      <c r="CA11" s="317"/>
      <c r="CB11" s="317"/>
      <c r="CC11" s="244"/>
      <c r="CD11" s="244"/>
      <c r="CE11" s="244"/>
      <c r="CF11" s="244"/>
      <c r="CG11" s="244"/>
      <c r="CH11" s="244"/>
      <c r="CI11" s="15"/>
    </row>
    <row r="12" spans="1:87" ht="9" customHeight="1" x14ac:dyDescent="0.2">
      <c r="A12" s="17"/>
      <c r="B12" s="241" t="s">
        <v>12</v>
      </c>
      <c r="C12" s="241"/>
      <c r="D12" s="241"/>
      <c r="E12" s="241"/>
      <c r="F12" s="241"/>
      <c r="G12" s="241"/>
      <c r="H12" s="241"/>
      <c r="I12" s="241"/>
      <c r="J12" s="241"/>
      <c r="K12" s="241"/>
      <c r="L12" s="241"/>
      <c r="M12" s="241"/>
      <c r="N12" s="241"/>
      <c r="O12" s="241"/>
      <c r="P12" s="241"/>
      <c r="Q12" s="241" t="s">
        <v>13</v>
      </c>
      <c r="R12" s="126"/>
      <c r="S12" s="126"/>
      <c r="T12" s="126"/>
      <c r="U12" s="126"/>
      <c r="V12" s="126"/>
      <c r="W12" s="126"/>
      <c r="X12" s="126"/>
      <c r="Y12" s="126"/>
      <c r="Z12" s="126"/>
      <c r="AA12" s="126"/>
      <c r="AB12" s="126"/>
      <c r="AC12" s="126"/>
      <c r="AD12" s="126"/>
      <c r="AE12" s="126"/>
      <c r="AF12" s="126"/>
      <c r="AG12" s="18"/>
      <c r="AH12" s="11"/>
      <c r="AI12" s="287" t="s">
        <v>14</v>
      </c>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c r="BT12" s="287"/>
      <c r="BU12" s="287"/>
      <c r="BV12" s="287"/>
      <c r="BW12" s="287"/>
      <c r="BX12" s="287"/>
      <c r="BY12" s="287"/>
      <c r="BZ12" s="287"/>
      <c r="CA12" s="287"/>
      <c r="CB12" s="287"/>
      <c r="CC12" s="287"/>
      <c r="CD12" s="287"/>
      <c r="CE12" s="287"/>
      <c r="CF12" s="287"/>
      <c r="CG12" s="287"/>
      <c r="CH12" s="287"/>
      <c r="CI12" s="14"/>
    </row>
    <row r="13" spans="1:87" ht="9" customHeight="1" x14ac:dyDescent="0.2">
      <c r="A13" s="21"/>
      <c r="B13" s="309"/>
      <c r="C13" s="309"/>
      <c r="D13" s="309"/>
      <c r="E13" s="309"/>
      <c r="F13" s="309"/>
      <c r="G13" s="309"/>
      <c r="H13" s="309"/>
      <c r="I13" s="309"/>
      <c r="J13" s="309"/>
      <c r="K13" s="309"/>
      <c r="L13" s="309"/>
      <c r="M13" s="309"/>
      <c r="N13" s="309"/>
      <c r="O13" s="309"/>
      <c r="P13" s="309"/>
      <c r="Q13" s="309"/>
      <c r="R13" s="297"/>
      <c r="S13" s="297"/>
      <c r="T13" s="297"/>
      <c r="U13" s="297"/>
      <c r="V13" s="297"/>
      <c r="W13" s="297"/>
      <c r="X13" s="297"/>
      <c r="Y13" s="297"/>
      <c r="Z13" s="297"/>
      <c r="AA13" s="297"/>
      <c r="AB13" s="297"/>
      <c r="AC13" s="297"/>
      <c r="AD13" s="297"/>
      <c r="AE13" s="297"/>
      <c r="AF13" s="297"/>
      <c r="AG13" s="22"/>
      <c r="AH13" s="13"/>
      <c r="AI13" s="7" t="s">
        <v>15</v>
      </c>
      <c r="AJ13" s="288" t="s">
        <v>16</v>
      </c>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89"/>
      <c r="BL13" s="289"/>
      <c r="BM13" s="289"/>
      <c r="BN13" s="289"/>
      <c r="BO13" s="289"/>
      <c r="BP13" s="289"/>
      <c r="BQ13" s="289"/>
      <c r="BR13" s="289"/>
      <c r="BS13" s="289"/>
      <c r="BT13" s="289"/>
      <c r="BU13" s="289"/>
      <c r="BV13" s="289"/>
      <c r="BW13" s="289"/>
      <c r="BX13" s="289"/>
      <c r="BY13" s="289"/>
      <c r="BZ13" s="289"/>
      <c r="CA13" s="289"/>
      <c r="CB13" s="289"/>
      <c r="CC13" s="289"/>
      <c r="CD13" s="289"/>
      <c r="CE13" s="289"/>
      <c r="CF13" s="289"/>
      <c r="CG13" s="289"/>
      <c r="CH13" s="289"/>
      <c r="CI13" s="16"/>
    </row>
    <row r="14" spans="1:87" ht="9" customHeight="1" x14ac:dyDescent="0.2">
      <c r="A14" s="19"/>
      <c r="B14" s="242"/>
      <c r="C14" s="242"/>
      <c r="D14" s="242"/>
      <c r="E14" s="242"/>
      <c r="F14" s="242"/>
      <c r="G14" s="242"/>
      <c r="H14" s="242"/>
      <c r="I14" s="242"/>
      <c r="J14" s="242"/>
      <c r="K14" s="242"/>
      <c r="L14" s="242"/>
      <c r="M14" s="242"/>
      <c r="N14" s="242"/>
      <c r="O14" s="242"/>
      <c r="P14" s="242"/>
      <c r="Q14" s="242"/>
      <c r="R14" s="129"/>
      <c r="S14" s="129"/>
      <c r="T14" s="129"/>
      <c r="U14" s="129"/>
      <c r="V14" s="129"/>
      <c r="W14" s="129"/>
      <c r="X14" s="129"/>
      <c r="Y14" s="129"/>
      <c r="Z14" s="129"/>
      <c r="AA14" s="129"/>
      <c r="AB14" s="129"/>
      <c r="AC14" s="129"/>
      <c r="AD14" s="129"/>
      <c r="AE14" s="129"/>
      <c r="AF14" s="129"/>
      <c r="AG14" s="20"/>
      <c r="AH14" s="13"/>
      <c r="AJ14" s="289"/>
      <c r="AK14" s="289"/>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c r="BO14" s="289"/>
      <c r="BP14" s="289"/>
      <c r="BQ14" s="289"/>
      <c r="BR14" s="289"/>
      <c r="BS14" s="289"/>
      <c r="BT14" s="289"/>
      <c r="BU14" s="289"/>
      <c r="BV14" s="289"/>
      <c r="BW14" s="289"/>
      <c r="BX14" s="289"/>
      <c r="BY14" s="289"/>
      <c r="BZ14" s="289"/>
      <c r="CA14" s="289"/>
      <c r="CB14" s="289"/>
      <c r="CC14" s="289"/>
      <c r="CD14" s="289"/>
      <c r="CE14" s="289"/>
      <c r="CF14" s="289"/>
      <c r="CG14" s="289"/>
      <c r="CH14" s="289"/>
      <c r="CI14" s="16"/>
    </row>
    <row r="15" spans="1:87" ht="9" customHeight="1" x14ac:dyDescent="0.2">
      <c r="A15" s="17"/>
      <c r="B15" s="241" t="s">
        <v>17</v>
      </c>
      <c r="C15" s="241"/>
      <c r="D15" s="241"/>
      <c r="E15" s="241"/>
      <c r="F15" s="241"/>
      <c r="G15" s="241"/>
      <c r="H15" s="241"/>
      <c r="I15" s="241"/>
      <c r="J15" s="241"/>
      <c r="K15" s="241"/>
      <c r="L15" s="241"/>
      <c r="M15" s="241"/>
      <c r="N15" s="241"/>
      <c r="O15" s="241"/>
      <c r="P15" s="241"/>
      <c r="Q15" s="241" t="s">
        <v>13</v>
      </c>
      <c r="R15" s="304"/>
      <c r="S15" s="304"/>
      <c r="T15" s="304"/>
      <c r="U15" s="304"/>
      <c r="V15" s="304"/>
      <c r="W15" s="304"/>
      <c r="X15" s="304"/>
      <c r="Y15" s="304"/>
      <c r="Z15" s="304"/>
      <c r="AA15" s="304"/>
      <c r="AB15" s="304"/>
      <c r="AC15" s="304"/>
      <c r="AD15" s="304"/>
      <c r="AE15" s="304"/>
      <c r="AF15" s="304"/>
      <c r="AG15" s="18"/>
      <c r="AH15" s="13"/>
      <c r="AJ15" s="289"/>
      <c r="AK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c r="BT15" s="289"/>
      <c r="BU15" s="289"/>
      <c r="BV15" s="289"/>
      <c r="BW15" s="289"/>
      <c r="BX15" s="289"/>
      <c r="BY15" s="289"/>
      <c r="BZ15" s="289"/>
      <c r="CA15" s="289"/>
      <c r="CB15" s="289"/>
      <c r="CC15" s="289"/>
      <c r="CD15" s="289"/>
      <c r="CE15" s="289"/>
      <c r="CF15" s="289"/>
      <c r="CG15" s="289"/>
      <c r="CH15" s="289"/>
      <c r="CI15" s="16"/>
    </row>
    <row r="16" spans="1:87" ht="9" customHeight="1" x14ac:dyDescent="0.2">
      <c r="A16" s="21"/>
      <c r="B16" s="309"/>
      <c r="C16" s="309"/>
      <c r="D16" s="309"/>
      <c r="E16" s="309"/>
      <c r="F16" s="309"/>
      <c r="G16" s="309"/>
      <c r="H16" s="309"/>
      <c r="I16" s="309"/>
      <c r="J16" s="309"/>
      <c r="K16" s="309"/>
      <c r="L16" s="309"/>
      <c r="M16" s="309"/>
      <c r="N16" s="309"/>
      <c r="O16" s="309"/>
      <c r="P16" s="309"/>
      <c r="Q16" s="309"/>
      <c r="R16" s="305"/>
      <c r="S16" s="305"/>
      <c r="T16" s="305"/>
      <c r="U16" s="305"/>
      <c r="V16" s="305"/>
      <c r="W16" s="305"/>
      <c r="X16" s="305"/>
      <c r="Y16" s="305"/>
      <c r="Z16" s="305"/>
      <c r="AA16" s="305"/>
      <c r="AB16" s="305"/>
      <c r="AC16" s="305"/>
      <c r="AD16" s="305"/>
      <c r="AE16" s="305"/>
      <c r="AF16" s="305"/>
      <c r="AG16" s="22"/>
      <c r="AH16" s="13"/>
      <c r="AI16" s="7" t="s">
        <v>15</v>
      </c>
      <c r="AJ16" s="288" t="s">
        <v>19</v>
      </c>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c r="BO16" s="289"/>
      <c r="BP16" s="289"/>
      <c r="BQ16" s="289"/>
      <c r="BR16" s="289"/>
      <c r="BS16" s="289"/>
      <c r="BT16" s="289"/>
      <c r="BU16" s="289"/>
      <c r="BV16" s="289"/>
      <c r="BW16" s="289"/>
      <c r="BX16" s="289"/>
      <c r="BY16" s="289"/>
      <c r="BZ16" s="289"/>
      <c r="CA16" s="289"/>
      <c r="CB16" s="289"/>
      <c r="CC16" s="289"/>
      <c r="CD16" s="289"/>
      <c r="CE16" s="289"/>
      <c r="CF16" s="289"/>
      <c r="CG16" s="289"/>
      <c r="CH16" s="289"/>
      <c r="CI16" s="16"/>
    </row>
    <row r="17" spans="1:87" ht="9" customHeight="1" x14ac:dyDescent="0.2">
      <c r="A17" s="19"/>
      <c r="B17" s="242"/>
      <c r="C17" s="242"/>
      <c r="D17" s="242"/>
      <c r="E17" s="242"/>
      <c r="F17" s="242"/>
      <c r="G17" s="242"/>
      <c r="H17" s="242"/>
      <c r="I17" s="242"/>
      <c r="J17" s="242"/>
      <c r="K17" s="242"/>
      <c r="L17" s="242"/>
      <c r="M17" s="242"/>
      <c r="N17" s="242"/>
      <c r="O17" s="242"/>
      <c r="P17" s="242"/>
      <c r="Q17" s="242"/>
      <c r="R17" s="306"/>
      <c r="S17" s="306"/>
      <c r="T17" s="306"/>
      <c r="U17" s="306"/>
      <c r="V17" s="306"/>
      <c r="W17" s="306"/>
      <c r="X17" s="306"/>
      <c r="Y17" s="306"/>
      <c r="Z17" s="306"/>
      <c r="AA17" s="306"/>
      <c r="AB17" s="306"/>
      <c r="AC17" s="306"/>
      <c r="AD17" s="306"/>
      <c r="AE17" s="306"/>
      <c r="AF17" s="306"/>
      <c r="AG17" s="20"/>
      <c r="AH17" s="13"/>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89"/>
      <c r="BZ17" s="289"/>
      <c r="CA17" s="289"/>
      <c r="CB17" s="289"/>
      <c r="CC17" s="289"/>
      <c r="CD17" s="289"/>
      <c r="CE17" s="289"/>
      <c r="CF17" s="289"/>
      <c r="CG17" s="289"/>
      <c r="CH17" s="289"/>
      <c r="CI17" s="16"/>
    </row>
    <row r="18" spans="1:87" ht="9" customHeight="1" x14ac:dyDescent="0.2">
      <c r="A18" s="17"/>
      <c r="B18" s="241" t="s">
        <v>20</v>
      </c>
      <c r="C18" s="241"/>
      <c r="D18" s="241"/>
      <c r="E18" s="241"/>
      <c r="F18" s="241"/>
      <c r="G18" s="241"/>
      <c r="H18" s="241" t="s">
        <v>13</v>
      </c>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18"/>
      <c r="AH18" s="13"/>
      <c r="AI18" s="7" t="s">
        <v>15</v>
      </c>
      <c r="AJ18" s="290" t="s">
        <v>21</v>
      </c>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c r="CA18" s="290"/>
      <c r="CB18" s="290"/>
      <c r="CC18" s="290"/>
      <c r="CD18" s="290"/>
      <c r="CE18" s="290"/>
      <c r="CF18" s="290"/>
      <c r="CG18" s="290"/>
      <c r="CH18" s="290"/>
      <c r="CI18" s="16"/>
    </row>
    <row r="19" spans="1:87" ht="9" customHeight="1" x14ac:dyDescent="0.2">
      <c r="A19" s="21"/>
      <c r="B19" s="309"/>
      <c r="C19" s="309"/>
      <c r="D19" s="309"/>
      <c r="E19" s="309"/>
      <c r="F19" s="309"/>
      <c r="G19" s="309"/>
      <c r="H19" s="309"/>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22"/>
      <c r="AH19" s="13"/>
      <c r="AI19" s="7" t="s">
        <v>15</v>
      </c>
      <c r="AJ19" s="288" t="s">
        <v>22</v>
      </c>
      <c r="AK19" s="289"/>
      <c r="AL19" s="289"/>
      <c r="AM19" s="289"/>
      <c r="AN19" s="289"/>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c r="CE19" s="289"/>
      <c r="CF19" s="289"/>
      <c r="CG19" s="289"/>
      <c r="CH19" s="289"/>
      <c r="CI19" s="16"/>
    </row>
    <row r="20" spans="1:87" ht="9" customHeight="1" x14ac:dyDescent="0.2">
      <c r="A20" s="21"/>
      <c r="B20" s="309"/>
      <c r="C20" s="309"/>
      <c r="D20" s="309"/>
      <c r="E20" s="309"/>
      <c r="F20" s="309"/>
      <c r="G20" s="309"/>
      <c r="H20" s="309"/>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22"/>
      <c r="AH20" s="13"/>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c r="CE20" s="289"/>
      <c r="CF20" s="289"/>
      <c r="CG20" s="289"/>
      <c r="CH20" s="289"/>
      <c r="CI20" s="16"/>
    </row>
    <row r="21" spans="1:87" ht="9" customHeight="1" x14ac:dyDescent="0.2">
      <c r="A21" s="21"/>
      <c r="B21" s="309"/>
      <c r="C21" s="309"/>
      <c r="D21" s="309"/>
      <c r="E21" s="309"/>
      <c r="F21" s="309"/>
      <c r="G21" s="309"/>
      <c r="H21" s="309"/>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22"/>
      <c r="AH21" s="13"/>
      <c r="AI21" s="7" t="s">
        <v>15</v>
      </c>
      <c r="AJ21" s="290" t="s">
        <v>23</v>
      </c>
      <c r="AK21" s="290"/>
      <c r="AL21" s="290"/>
      <c r="AM21" s="290"/>
      <c r="AN21" s="290"/>
      <c r="AO21" s="290"/>
      <c r="AP21" s="290"/>
      <c r="AQ21" s="290"/>
      <c r="AR21" s="290"/>
      <c r="AS21" s="290"/>
      <c r="AT21" s="290"/>
      <c r="AU21" s="290"/>
      <c r="AV21" s="290"/>
      <c r="AW21" s="290"/>
      <c r="AX21" s="290"/>
      <c r="AY21" s="290"/>
      <c r="AZ21" s="290"/>
      <c r="BA21" s="290"/>
      <c r="BB21" s="290"/>
      <c r="BC21" s="290"/>
      <c r="BD21" s="290"/>
      <c r="BE21" s="290"/>
      <c r="BF21" s="290"/>
      <c r="BG21" s="290"/>
      <c r="BH21" s="290"/>
      <c r="BI21" s="290"/>
      <c r="BJ21" s="290"/>
      <c r="BK21" s="290"/>
      <c r="BL21" s="290"/>
      <c r="BM21" s="290"/>
      <c r="BN21" s="290"/>
      <c r="BO21" s="290"/>
      <c r="BP21" s="290"/>
      <c r="BQ21" s="290"/>
      <c r="BR21" s="290"/>
      <c r="BS21" s="290"/>
      <c r="BT21" s="290"/>
      <c r="BU21" s="290"/>
      <c r="BV21" s="290"/>
      <c r="BW21" s="290"/>
      <c r="BX21" s="290"/>
      <c r="BY21" s="290"/>
      <c r="BZ21" s="290"/>
      <c r="CA21" s="290"/>
      <c r="CB21" s="290"/>
      <c r="CC21" s="290"/>
      <c r="CD21" s="290"/>
      <c r="CE21" s="290"/>
      <c r="CF21" s="290"/>
      <c r="CG21" s="290"/>
      <c r="CH21" s="290"/>
      <c r="CI21" s="16"/>
    </row>
    <row r="22" spans="1:87" ht="9" customHeight="1" x14ac:dyDescent="0.2">
      <c r="A22" s="21"/>
      <c r="B22" s="309"/>
      <c r="C22" s="309"/>
      <c r="D22" s="309"/>
      <c r="E22" s="309"/>
      <c r="F22" s="309"/>
      <c r="G22" s="309"/>
      <c r="H22" s="309"/>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22"/>
      <c r="AH22" s="13"/>
      <c r="AI22" s="7" t="s">
        <v>15</v>
      </c>
      <c r="AJ22" s="290" t="s">
        <v>24</v>
      </c>
      <c r="AK22" s="290"/>
      <c r="AL22" s="290"/>
      <c r="AM22" s="290"/>
      <c r="AN22" s="290"/>
      <c r="AO22" s="290"/>
      <c r="AP22" s="290"/>
      <c r="AQ22" s="290"/>
      <c r="AR22" s="290"/>
      <c r="AS22" s="290"/>
      <c r="AT22" s="290"/>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0"/>
      <c r="BR22" s="290"/>
      <c r="BS22" s="290"/>
      <c r="BT22" s="290"/>
      <c r="BU22" s="290"/>
      <c r="BV22" s="290"/>
      <c r="BW22" s="290"/>
      <c r="BX22" s="290"/>
      <c r="BY22" s="290"/>
      <c r="BZ22" s="290"/>
      <c r="CA22" s="290"/>
      <c r="CB22" s="290"/>
      <c r="CC22" s="290"/>
      <c r="CD22" s="290"/>
      <c r="CE22" s="290"/>
      <c r="CF22" s="290"/>
      <c r="CG22" s="290"/>
      <c r="CH22" s="290"/>
      <c r="CI22" s="16"/>
    </row>
    <row r="23" spans="1:87" ht="9" customHeight="1" x14ac:dyDescent="0.2">
      <c r="A23" s="19"/>
      <c r="B23" s="242"/>
      <c r="C23" s="242"/>
      <c r="D23" s="242"/>
      <c r="E23" s="242"/>
      <c r="F23" s="242"/>
      <c r="G23" s="242"/>
      <c r="H23" s="242"/>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20"/>
      <c r="AH23" s="13"/>
      <c r="AI23" s="292" t="s">
        <v>25</v>
      </c>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16"/>
    </row>
    <row r="24" spans="1:87" ht="9" customHeight="1" x14ac:dyDescent="0.2">
      <c r="A24" s="17"/>
      <c r="B24" s="241" t="s">
        <v>26</v>
      </c>
      <c r="C24" s="241"/>
      <c r="D24" s="241"/>
      <c r="E24" s="241"/>
      <c r="F24" s="241"/>
      <c r="G24" s="241"/>
      <c r="H24" s="241" t="s">
        <v>13</v>
      </c>
      <c r="I24" s="126"/>
      <c r="J24" s="126"/>
      <c r="K24" s="126"/>
      <c r="L24" s="126"/>
      <c r="M24" s="126"/>
      <c r="N24" s="126"/>
      <c r="O24" s="127"/>
      <c r="P24" s="307" t="s">
        <v>27</v>
      </c>
      <c r="Q24" s="241"/>
      <c r="R24" s="241"/>
      <c r="S24" s="241"/>
      <c r="T24" s="241" t="s">
        <v>13</v>
      </c>
      <c r="U24" s="311"/>
      <c r="V24" s="312"/>
      <c r="W24" s="312"/>
      <c r="X24" s="312"/>
      <c r="Y24" s="312"/>
      <c r="Z24" s="312"/>
      <c r="AA24" s="312"/>
      <c r="AB24" s="312"/>
      <c r="AC24" s="312"/>
      <c r="AD24" s="312"/>
      <c r="AE24" s="312"/>
      <c r="AF24" s="312"/>
      <c r="AG24" s="18"/>
      <c r="AH24" s="13"/>
      <c r="AI24" s="7" t="s">
        <v>15</v>
      </c>
      <c r="AJ24" s="290" t="s">
        <v>28</v>
      </c>
      <c r="AK24" s="290"/>
      <c r="AL24" s="290"/>
      <c r="AM24" s="290"/>
      <c r="AN24" s="290"/>
      <c r="AO24" s="290"/>
      <c r="AP24" s="290"/>
      <c r="AQ24" s="290"/>
      <c r="AR24" s="290"/>
      <c r="AS24" s="290"/>
      <c r="AT24" s="290"/>
      <c r="AU24" s="290"/>
      <c r="AV24" s="290"/>
      <c r="AW24" s="290"/>
      <c r="AX24" s="290"/>
      <c r="AY24" s="290"/>
      <c r="AZ24" s="290"/>
      <c r="BA24" s="290"/>
      <c r="BB24" s="290"/>
      <c r="BC24" s="290"/>
      <c r="BD24" s="290"/>
      <c r="BE24" s="290"/>
      <c r="BF24" s="290"/>
      <c r="BG24" s="290"/>
      <c r="BH24" s="290"/>
      <c r="BI24" s="290"/>
      <c r="BJ24" s="290"/>
      <c r="BK24" s="290"/>
      <c r="BL24" s="290"/>
      <c r="BM24" s="290"/>
      <c r="BN24" s="290"/>
      <c r="BO24" s="290"/>
      <c r="BP24" s="290"/>
      <c r="BQ24" s="290"/>
      <c r="BR24" s="290"/>
      <c r="BS24" s="290"/>
      <c r="BT24" s="290"/>
      <c r="BU24" s="290"/>
      <c r="BV24" s="290"/>
      <c r="BW24" s="290"/>
      <c r="BX24" s="290"/>
      <c r="BY24" s="290"/>
      <c r="BZ24" s="290"/>
      <c r="CA24" s="290"/>
      <c r="CB24" s="290"/>
      <c r="CC24" s="290"/>
      <c r="CD24" s="290"/>
      <c r="CE24" s="290"/>
      <c r="CF24" s="290"/>
      <c r="CG24" s="290"/>
      <c r="CH24" s="290"/>
      <c r="CI24" s="16"/>
    </row>
    <row r="25" spans="1:87" ht="9" customHeight="1" x14ac:dyDescent="0.2">
      <c r="A25" s="21"/>
      <c r="B25" s="309"/>
      <c r="C25" s="309"/>
      <c r="D25" s="309"/>
      <c r="E25" s="309"/>
      <c r="F25" s="309"/>
      <c r="G25" s="309"/>
      <c r="H25" s="309"/>
      <c r="I25" s="297"/>
      <c r="J25" s="297"/>
      <c r="K25" s="297"/>
      <c r="L25" s="297"/>
      <c r="M25" s="297"/>
      <c r="N25" s="297"/>
      <c r="O25" s="303"/>
      <c r="P25" s="308"/>
      <c r="Q25" s="309"/>
      <c r="R25" s="309"/>
      <c r="S25" s="309"/>
      <c r="T25" s="309"/>
      <c r="U25" s="313"/>
      <c r="V25" s="313"/>
      <c r="W25" s="313"/>
      <c r="X25" s="313"/>
      <c r="Y25" s="313"/>
      <c r="Z25" s="313"/>
      <c r="AA25" s="313"/>
      <c r="AB25" s="313"/>
      <c r="AC25" s="313"/>
      <c r="AD25" s="313"/>
      <c r="AE25" s="313"/>
      <c r="AF25" s="313"/>
      <c r="AG25" s="22"/>
      <c r="AH25" s="13"/>
      <c r="AI25" s="7" t="s">
        <v>15</v>
      </c>
      <c r="AJ25" s="290" t="s">
        <v>29</v>
      </c>
      <c r="AK25" s="290"/>
      <c r="AL25" s="290"/>
      <c r="AM25" s="290"/>
      <c r="AN25" s="290"/>
      <c r="AO25" s="290"/>
      <c r="AP25" s="290"/>
      <c r="AQ25" s="290"/>
      <c r="AR25" s="290"/>
      <c r="AS25" s="290"/>
      <c r="AT25" s="290"/>
      <c r="AU25" s="290"/>
      <c r="AV25" s="290"/>
      <c r="AW25" s="290"/>
      <c r="AX25" s="290"/>
      <c r="AY25" s="290"/>
      <c r="AZ25" s="290"/>
      <c r="BA25" s="290"/>
      <c r="BB25" s="290"/>
      <c r="BC25" s="290"/>
      <c r="BD25" s="290"/>
      <c r="BE25" s="290"/>
      <c r="BF25" s="290"/>
      <c r="BG25" s="290"/>
      <c r="BH25" s="290"/>
      <c r="BI25" s="290"/>
      <c r="BJ25" s="290"/>
      <c r="BK25" s="290"/>
      <c r="BL25" s="290"/>
      <c r="BM25" s="290"/>
      <c r="BN25" s="290"/>
      <c r="BO25" s="290"/>
      <c r="BP25" s="290"/>
      <c r="BQ25" s="290"/>
      <c r="BR25" s="290"/>
      <c r="BS25" s="290"/>
      <c r="BT25" s="290"/>
      <c r="BU25" s="290"/>
      <c r="BV25" s="290"/>
      <c r="BW25" s="290"/>
      <c r="BX25" s="290"/>
      <c r="BY25" s="290"/>
      <c r="BZ25" s="290"/>
      <c r="CA25" s="290"/>
      <c r="CB25" s="290"/>
      <c r="CC25" s="290"/>
      <c r="CD25" s="290"/>
      <c r="CE25" s="290"/>
      <c r="CF25" s="290"/>
      <c r="CG25" s="290"/>
      <c r="CH25" s="290"/>
      <c r="CI25" s="16"/>
    </row>
    <row r="26" spans="1:87" ht="9" customHeight="1" x14ac:dyDescent="0.2">
      <c r="A26" s="19"/>
      <c r="B26" s="242"/>
      <c r="C26" s="242"/>
      <c r="D26" s="242"/>
      <c r="E26" s="242"/>
      <c r="F26" s="242"/>
      <c r="G26" s="242"/>
      <c r="H26" s="242"/>
      <c r="I26" s="129"/>
      <c r="J26" s="129"/>
      <c r="K26" s="129"/>
      <c r="L26" s="129"/>
      <c r="M26" s="129"/>
      <c r="N26" s="129"/>
      <c r="O26" s="130"/>
      <c r="P26" s="310"/>
      <c r="Q26" s="242"/>
      <c r="R26" s="242"/>
      <c r="S26" s="242"/>
      <c r="T26" s="242"/>
      <c r="U26" s="314"/>
      <c r="V26" s="314"/>
      <c r="W26" s="314"/>
      <c r="X26" s="314"/>
      <c r="Y26" s="314"/>
      <c r="Z26" s="314"/>
      <c r="AA26" s="314"/>
      <c r="AB26" s="314"/>
      <c r="AC26" s="314"/>
      <c r="AD26" s="314"/>
      <c r="AE26" s="314"/>
      <c r="AF26" s="314"/>
      <c r="AG26" s="20"/>
      <c r="AH26" s="12"/>
      <c r="AI26" s="10" t="s">
        <v>15</v>
      </c>
      <c r="AJ26" s="291" t="s">
        <v>30</v>
      </c>
      <c r="AK26" s="291"/>
      <c r="AL26" s="291"/>
      <c r="AM26" s="291"/>
      <c r="AN26" s="291"/>
      <c r="AO26" s="291"/>
      <c r="AP26" s="291"/>
      <c r="AQ26" s="291"/>
      <c r="AR26" s="291"/>
      <c r="AS26" s="291"/>
      <c r="AT26" s="291"/>
      <c r="AU26" s="291"/>
      <c r="AV26" s="291"/>
      <c r="AW26" s="291"/>
      <c r="AX26" s="291"/>
      <c r="AY26" s="291"/>
      <c r="AZ26" s="291"/>
      <c r="BA26" s="291"/>
      <c r="BB26" s="291"/>
      <c r="BC26" s="291"/>
      <c r="BD26" s="291"/>
      <c r="BE26" s="291"/>
      <c r="BF26" s="291"/>
      <c r="BG26" s="291"/>
      <c r="BH26" s="291"/>
      <c r="BI26" s="291"/>
      <c r="BJ26" s="291"/>
      <c r="BK26" s="291"/>
      <c r="BL26" s="291"/>
      <c r="BM26" s="291"/>
      <c r="BN26" s="291"/>
      <c r="BO26" s="291"/>
      <c r="BP26" s="291"/>
      <c r="BQ26" s="291"/>
      <c r="BR26" s="291"/>
      <c r="BS26" s="291"/>
      <c r="BT26" s="291"/>
      <c r="BU26" s="291"/>
      <c r="BV26" s="291"/>
      <c r="BW26" s="291"/>
      <c r="BX26" s="291"/>
      <c r="BY26" s="291"/>
      <c r="BZ26" s="291"/>
      <c r="CA26" s="291"/>
      <c r="CB26" s="291"/>
      <c r="CC26" s="291"/>
      <c r="CD26" s="291"/>
      <c r="CE26" s="291"/>
      <c r="CF26" s="291"/>
      <c r="CG26" s="291"/>
      <c r="CH26" s="291"/>
      <c r="CI26" s="15"/>
    </row>
    <row r="27" spans="1:87" ht="9" customHeight="1" x14ac:dyDescent="0.2">
      <c r="A27" s="17"/>
      <c r="B27" s="241" t="s">
        <v>31</v>
      </c>
      <c r="C27" s="241"/>
      <c r="D27" s="241"/>
      <c r="E27" s="241"/>
      <c r="F27" s="241"/>
      <c r="G27" s="241"/>
      <c r="H27" s="241"/>
      <c r="I27" s="241"/>
      <c r="J27" s="241"/>
      <c r="K27" s="241"/>
      <c r="L27" s="241" t="s">
        <v>13</v>
      </c>
      <c r="M27" s="304"/>
      <c r="N27" s="304"/>
      <c r="O27" s="304"/>
      <c r="P27" s="304"/>
      <c r="Q27" s="304"/>
      <c r="R27" s="304"/>
      <c r="S27" s="304"/>
      <c r="T27" s="304"/>
      <c r="U27" s="304"/>
      <c r="V27" s="304"/>
      <c r="W27" s="304"/>
      <c r="X27" s="304"/>
      <c r="Y27" s="304"/>
      <c r="Z27" s="304"/>
      <c r="AA27" s="304"/>
      <c r="AB27" s="304"/>
      <c r="AC27" s="304"/>
      <c r="AD27" s="304"/>
      <c r="AE27" s="304"/>
      <c r="AF27" s="304"/>
      <c r="AG27" s="18"/>
      <c r="AH27" s="11"/>
      <c r="AI27" s="9"/>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14"/>
    </row>
    <row r="28" spans="1:87" ht="9" customHeight="1" x14ac:dyDescent="0.2">
      <c r="A28" s="21"/>
      <c r="B28" s="309"/>
      <c r="C28" s="309"/>
      <c r="D28" s="309"/>
      <c r="E28" s="309"/>
      <c r="F28" s="309"/>
      <c r="G28" s="309"/>
      <c r="H28" s="309"/>
      <c r="I28" s="309"/>
      <c r="J28" s="309"/>
      <c r="K28" s="309"/>
      <c r="L28" s="309"/>
      <c r="M28" s="305"/>
      <c r="N28" s="305"/>
      <c r="O28" s="305"/>
      <c r="P28" s="305"/>
      <c r="Q28" s="305"/>
      <c r="R28" s="305"/>
      <c r="S28" s="305"/>
      <c r="T28" s="305"/>
      <c r="U28" s="305"/>
      <c r="V28" s="305"/>
      <c r="W28" s="305"/>
      <c r="X28" s="305"/>
      <c r="Y28" s="305"/>
      <c r="Z28" s="305"/>
      <c r="AA28" s="305"/>
      <c r="AB28" s="305"/>
      <c r="AC28" s="305"/>
      <c r="AD28" s="305"/>
      <c r="AE28" s="305"/>
      <c r="AF28" s="305"/>
      <c r="AG28" s="22"/>
      <c r="AH28" s="13"/>
      <c r="AI28" s="293" t="s">
        <v>33</v>
      </c>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293"/>
      <c r="BH28" s="293"/>
      <c r="BI28" s="293"/>
      <c r="BJ28" s="293"/>
      <c r="BK28" s="293"/>
      <c r="BL28" s="293"/>
      <c r="BM28" s="293"/>
      <c r="BN28" s="293"/>
      <c r="BO28" s="293"/>
      <c r="BP28" s="293"/>
      <c r="BQ28" s="293"/>
      <c r="BR28" s="293"/>
      <c r="BS28" s="293"/>
      <c r="BT28" s="293"/>
      <c r="BU28" s="293"/>
      <c r="BV28" s="293"/>
      <c r="BW28" s="293"/>
      <c r="BX28" s="293"/>
      <c r="BY28" s="293"/>
      <c r="BZ28" s="293"/>
      <c r="CA28" s="293"/>
      <c r="CB28" s="293"/>
      <c r="CC28" s="293"/>
      <c r="CD28" s="293"/>
      <c r="CE28" s="293"/>
      <c r="CF28" s="293"/>
      <c r="CG28" s="293"/>
      <c r="CH28" s="293"/>
      <c r="CI28" s="16"/>
    </row>
    <row r="29" spans="1:87" ht="9" customHeight="1" x14ac:dyDescent="0.2">
      <c r="A29" s="19"/>
      <c r="B29" s="242"/>
      <c r="C29" s="242"/>
      <c r="D29" s="242"/>
      <c r="E29" s="242"/>
      <c r="F29" s="242"/>
      <c r="G29" s="242"/>
      <c r="H29" s="242"/>
      <c r="I29" s="242"/>
      <c r="J29" s="242"/>
      <c r="K29" s="242"/>
      <c r="L29" s="242"/>
      <c r="M29" s="306"/>
      <c r="N29" s="306"/>
      <c r="O29" s="306"/>
      <c r="P29" s="306"/>
      <c r="Q29" s="306"/>
      <c r="R29" s="306"/>
      <c r="S29" s="306"/>
      <c r="T29" s="306"/>
      <c r="U29" s="306"/>
      <c r="V29" s="306"/>
      <c r="W29" s="306"/>
      <c r="X29" s="306"/>
      <c r="Y29" s="306"/>
      <c r="Z29" s="306"/>
      <c r="AA29" s="306"/>
      <c r="AB29" s="306"/>
      <c r="AC29" s="306"/>
      <c r="AD29" s="306"/>
      <c r="AE29" s="306"/>
      <c r="AF29" s="306"/>
      <c r="AG29" s="20"/>
      <c r="AH29" s="13"/>
      <c r="AI29" s="293"/>
      <c r="AJ29" s="293"/>
      <c r="AK29" s="293"/>
      <c r="AL29" s="293"/>
      <c r="AM29" s="293"/>
      <c r="AN29" s="293"/>
      <c r="AO29" s="293"/>
      <c r="AP29" s="293"/>
      <c r="AQ29" s="293"/>
      <c r="AR29" s="293"/>
      <c r="AS29" s="293"/>
      <c r="AT29" s="293"/>
      <c r="AU29" s="293"/>
      <c r="AV29" s="293"/>
      <c r="AW29" s="293"/>
      <c r="AX29" s="293"/>
      <c r="AY29" s="293"/>
      <c r="AZ29" s="293"/>
      <c r="BA29" s="293"/>
      <c r="BB29" s="293"/>
      <c r="BC29" s="293"/>
      <c r="BD29" s="293"/>
      <c r="BE29" s="293"/>
      <c r="BF29" s="293"/>
      <c r="BG29" s="293"/>
      <c r="BH29" s="293"/>
      <c r="BI29" s="293"/>
      <c r="BJ29" s="293"/>
      <c r="BK29" s="293"/>
      <c r="BL29" s="293"/>
      <c r="BM29" s="293"/>
      <c r="BN29" s="293"/>
      <c r="BO29" s="293"/>
      <c r="BP29" s="293"/>
      <c r="BQ29" s="293"/>
      <c r="BR29" s="293"/>
      <c r="BS29" s="293"/>
      <c r="BT29" s="293"/>
      <c r="BU29" s="293"/>
      <c r="BV29" s="293"/>
      <c r="BW29" s="293"/>
      <c r="BX29" s="293"/>
      <c r="BY29" s="293"/>
      <c r="BZ29" s="293"/>
      <c r="CA29" s="293"/>
      <c r="CB29" s="293"/>
      <c r="CC29" s="293"/>
      <c r="CD29" s="293"/>
      <c r="CE29" s="293"/>
      <c r="CF29" s="293"/>
      <c r="CG29" s="293"/>
      <c r="CH29" s="293"/>
      <c r="CI29" s="16"/>
    </row>
    <row r="30" spans="1:87" ht="9" customHeight="1" x14ac:dyDescent="0.2">
      <c r="A30" s="21"/>
      <c r="B30" s="309" t="s">
        <v>34</v>
      </c>
      <c r="C30" s="309"/>
      <c r="D30" s="309"/>
      <c r="E30" s="309"/>
      <c r="F30" s="309"/>
      <c r="G30" s="309"/>
      <c r="H30" s="309" t="s">
        <v>13</v>
      </c>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2"/>
      <c r="AH30" s="1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c r="BH30" s="293"/>
      <c r="BI30" s="293"/>
      <c r="BJ30" s="293"/>
      <c r="BK30" s="293"/>
      <c r="BL30" s="293"/>
      <c r="BM30" s="293"/>
      <c r="BN30" s="293"/>
      <c r="BO30" s="293"/>
      <c r="BP30" s="293"/>
      <c r="BQ30" s="293"/>
      <c r="BR30" s="293"/>
      <c r="BS30" s="293"/>
      <c r="BT30" s="293"/>
      <c r="BU30" s="293"/>
      <c r="BV30" s="293"/>
      <c r="BW30" s="293"/>
      <c r="BX30" s="293"/>
      <c r="BY30" s="293"/>
      <c r="BZ30" s="293"/>
      <c r="CA30" s="293"/>
      <c r="CB30" s="293"/>
      <c r="CC30" s="293"/>
      <c r="CD30" s="293"/>
      <c r="CE30" s="293"/>
      <c r="CF30" s="293"/>
      <c r="CG30" s="293"/>
      <c r="CH30" s="293"/>
      <c r="CI30" s="16"/>
    </row>
    <row r="31" spans="1:87" ht="9" customHeight="1" x14ac:dyDescent="0.2">
      <c r="A31" s="21"/>
      <c r="B31" s="309"/>
      <c r="C31" s="309"/>
      <c r="D31" s="309"/>
      <c r="E31" s="309"/>
      <c r="F31" s="309"/>
      <c r="G31" s="309"/>
      <c r="H31" s="309"/>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2"/>
      <c r="AH31" s="13"/>
      <c r="CI31" s="16"/>
    </row>
    <row r="32" spans="1:87" ht="9" customHeight="1" x14ac:dyDescent="0.2">
      <c r="A32" s="19"/>
      <c r="B32" s="242"/>
      <c r="C32" s="242"/>
      <c r="D32" s="242"/>
      <c r="E32" s="242"/>
      <c r="F32" s="242"/>
      <c r="G32" s="242"/>
      <c r="H32" s="242"/>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20"/>
      <c r="AH32" s="13"/>
      <c r="AI32" s="294"/>
      <c r="AJ32" s="294"/>
      <c r="AK32" s="294"/>
      <c r="AL32" s="294"/>
      <c r="AM32" s="294"/>
      <c r="AN32" s="294"/>
      <c r="AO32" s="294"/>
      <c r="AP32" s="294"/>
      <c r="AQ32" s="294"/>
      <c r="AR32" s="294"/>
      <c r="AS32" s="294"/>
      <c r="AT32" s="294"/>
      <c r="AU32" s="294"/>
      <c r="AV32" s="294"/>
      <c r="BY32" s="296"/>
      <c r="BZ32" s="294"/>
      <c r="CA32" s="294"/>
      <c r="CB32" s="294"/>
      <c r="CC32" s="294"/>
      <c r="CD32" s="294"/>
      <c r="CE32" s="294"/>
      <c r="CF32" s="294"/>
      <c r="CG32" s="294"/>
      <c r="CH32" s="294"/>
      <c r="CI32" s="16"/>
    </row>
    <row r="33" spans="1:87" ht="9" customHeight="1" x14ac:dyDescent="0.2">
      <c r="A33" s="21"/>
      <c r="B33" s="309" t="s">
        <v>35</v>
      </c>
      <c r="C33" s="309"/>
      <c r="D33" s="309"/>
      <c r="E33" s="309"/>
      <c r="F33" s="309"/>
      <c r="G33" s="309"/>
      <c r="H33" s="309" t="s">
        <v>13</v>
      </c>
      <c r="I33" s="298"/>
      <c r="J33" s="298"/>
      <c r="K33" s="298"/>
      <c r="L33" s="298"/>
      <c r="M33" s="298"/>
      <c r="N33" s="298"/>
      <c r="O33" s="298"/>
      <c r="P33" s="298"/>
      <c r="Q33" s="298"/>
      <c r="R33" s="307" t="s">
        <v>36</v>
      </c>
      <c r="S33" s="241"/>
      <c r="T33" s="241"/>
      <c r="U33" s="241"/>
      <c r="V33" s="241"/>
      <c r="W33" s="241"/>
      <c r="X33" s="241" t="s">
        <v>13</v>
      </c>
      <c r="Y33" s="300"/>
      <c r="Z33" s="300"/>
      <c r="AA33" s="300"/>
      <c r="AB33" s="300"/>
      <c r="AC33" s="300"/>
      <c r="AD33" s="300"/>
      <c r="AE33" s="300"/>
      <c r="AF33" s="300"/>
      <c r="AG33" s="18"/>
      <c r="AH33" s="13"/>
      <c r="AI33" s="295"/>
      <c r="AJ33" s="295"/>
      <c r="AK33" s="295"/>
      <c r="AL33" s="295"/>
      <c r="AM33" s="295"/>
      <c r="AN33" s="295"/>
      <c r="AO33" s="295"/>
      <c r="AP33" s="295"/>
      <c r="AQ33" s="295"/>
      <c r="AR33" s="295"/>
      <c r="AS33" s="295"/>
      <c r="AT33" s="295"/>
      <c r="AU33" s="295"/>
      <c r="AV33" s="295"/>
      <c r="BY33" s="295"/>
      <c r="BZ33" s="295"/>
      <c r="CA33" s="295"/>
      <c r="CB33" s="295"/>
      <c r="CC33" s="295"/>
      <c r="CD33" s="295"/>
      <c r="CE33" s="295"/>
      <c r="CF33" s="295"/>
      <c r="CG33" s="295"/>
      <c r="CH33" s="295"/>
      <c r="CI33" s="16"/>
    </row>
    <row r="34" spans="1:87" ht="9" customHeight="1" x14ac:dyDescent="0.2">
      <c r="A34" s="21"/>
      <c r="B34" s="309"/>
      <c r="C34" s="309"/>
      <c r="D34" s="309"/>
      <c r="E34" s="309"/>
      <c r="F34" s="309"/>
      <c r="G34" s="309"/>
      <c r="H34" s="309"/>
      <c r="I34" s="298"/>
      <c r="J34" s="298"/>
      <c r="K34" s="298"/>
      <c r="L34" s="298"/>
      <c r="M34" s="298"/>
      <c r="N34" s="298"/>
      <c r="O34" s="298"/>
      <c r="P34" s="298"/>
      <c r="Q34" s="298"/>
      <c r="R34" s="308"/>
      <c r="S34" s="309"/>
      <c r="T34" s="309"/>
      <c r="U34" s="309"/>
      <c r="V34" s="309"/>
      <c r="W34" s="309"/>
      <c r="X34" s="309"/>
      <c r="Y34" s="301"/>
      <c r="Z34" s="301"/>
      <c r="AA34" s="301"/>
      <c r="AB34" s="301"/>
      <c r="AC34" s="301"/>
      <c r="AD34" s="301"/>
      <c r="AE34" s="301"/>
      <c r="AF34" s="301"/>
      <c r="AG34" s="22"/>
      <c r="AH34" s="13"/>
      <c r="AI34" s="25" t="s">
        <v>37</v>
      </c>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5" t="s">
        <v>35</v>
      </c>
      <c r="BZ34" s="24"/>
      <c r="CA34" s="8"/>
      <c r="CB34" s="8"/>
      <c r="CC34" s="8"/>
      <c r="CD34" s="8"/>
      <c r="CE34" s="8"/>
      <c r="CF34" s="8"/>
      <c r="CG34" s="8"/>
      <c r="CH34" s="8"/>
      <c r="CI34" s="16"/>
    </row>
    <row r="35" spans="1:87" ht="9" customHeight="1" x14ac:dyDescent="0.2">
      <c r="A35" s="19"/>
      <c r="B35" s="242"/>
      <c r="C35" s="242"/>
      <c r="D35" s="242"/>
      <c r="E35" s="242"/>
      <c r="F35" s="242"/>
      <c r="G35" s="242"/>
      <c r="H35" s="242"/>
      <c r="I35" s="299"/>
      <c r="J35" s="299"/>
      <c r="K35" s="299"/>
      <c r="L35" s="299"/>
      <c r="M35" s="299"/>
      <c r="N35" s="299"/>
      <c r="O35" s="299"/>
      <c r="P35" s="299"/>
      <c r="Q35" s="299"/>
      <c r="R35" s="310"/>
      <c r="S35" s="242"/>
      <c r="T35" s="242"/>
      <c r="U35" s="242"/>
      <c r="V35" s="242"/>
      <c r="W35" s="242"/>
      <c r="X35" s="242"/>
      <c r="Y35" s="302"/>
      <c r="Z35" s="302"/>
      <c r="AA35" s="302"/>
      <c r="AB35" s="302"/>
      <c r="AC35" s="302"/>
      <c r="AD35" s="302"/>
      <c r="AE35" s="302"/>
      <c r="AF35" s="302"/>
      <c r="AG35" s="20"/>
      <c r="AH35" s="12"/>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5"/>
    </row>
    <row r="36" spans="1:87" ht="9" customHeight="1" x14ac:dyDescent="0.2">
      <c r="A36" s="285" t="s">
        <v>38</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5"/>
      <c r="BR36" s="285"/>
      <c r="BS36" s="285"/>
      <c r="BT36" s="285"/>
      <c r="BU36" s="285"/>
      <c r="BV36" s="285"/>
      <c r="BW36" s="285"/>
      <c r="BX36" s="285"/>
      <c r="BY36" s="285"/>
      <c r="BZ36" s="285"/>
      <c r="CA36" s="285"/>
      <c r="CB36" s="285"/>
      <c r="CC36" s="285"/>
      <c r="CD36" s="285"/>
      <c r="CE36" s="285"/>
      <c r="CF36" s="285"/>
      <c r="CG36" s="285"/>
      <c r="CH36" s="285"/>
      <c r="CI36" s="285"/>
    </row>
    <row r="37" spans="1:87" ht="9" customHeight="1" x14ac:dyDescent="0.2">
      <c r="A37" s="286"/>
      <c r="B37" s="286"/>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86"/>
      <c r="BR37" s="286"/>
      <c r="BS37" s="286"/>
      <c r="BT37" s="286"/>
      <c r="BU37" s="286"/>
      <c r="BV37" s="286"/>
      <c r="BW37" s="286"/>
      <c r="BX37" s="286"/>
      <c r="BY37" s="286"/>
      <c r="BZ37" s="286"/>
      <c r="CA37" s="286"/>
      <c r="CB37" s="286"/>
      <c r="CC37" s="286"/>
      <c r="CD37" s="286"/>
      <c r="CE37" s="286"/>
      <c r="CF37" s="286"/>
      <c r="CG37" s="286"/>
      <c r="CH37" s="286"/>
      <c r="CI37" s="286"/>
    </row>
    <row r="38" spans="1:87" ht="9" customHeight="1" x14ac:dyDescent="0.2">
      <c r="A38" s="154" t="s">
        <v>39</v>
      </c>
      <c r="B38" s="154"/>
      <c r="C38" s="154"/>
      <c r="D38" s="116" t="s">
        <v>501</v>
      </c>
      <c r="E38" s="117"/>
      <c r="F38" s="117"/>
      <c r="G38" s="117"/>
      <c r="H38" s="117"/>
      <c r="I38" s="117"/>
      <c r="J38" s="117"/>
      <c r="K38" s="117"/>
      <c r="L38" s="117"/>
      <c r="M38" s="117"/>
      <c r="N38" s="117"/>
      <c r="O38" s="117"/>
      <c r="P38" s="117"/>
      <c r="Q38" s="117"/>
      <c r="R38" s="117"/>
      <c r="S38" s="117"/>
      <c r="T38" s="117"/>
      <c r="U38" s="117"/>
      <c r="V38" s="117"/>
      <c r="W38" s="117"/>
      <c r="X38" s="117"/>
      <c r="Y38" s="117"/>
      <c r="Z38" s="117"/>
      <c r="AA38" s="118"/>
      <c r="AB38" s="276" t="s">
        <v>41</v>
      </c>
      <c r="AC38" s="277"/>
      <c r="AD38" s="277"/>
      <c r="AE38" s="277"/>
      <c r="AF38" s="277"/>
      <c r="AG38" s="278"/>
      <c r="AH38" s="154" t="s">
        <v>42</v>
      </c>
      <c r="AI38" s="154"/>
      <c r="AJ38" s="154"/>
      <c r="AK38" s="154"/>
      <c r="AL38" s="154"/>
      <c r="AM38" s="154"/>
      <c r="AN38" s="154"/>
      <c r="AO38" s="154"/>
      <c r="AP38" s="154" t="s">
        <v>43</v>
      </c>
      <c r="AQ38" s="154"/>
      <c r="AR38" s="154"/>
      <c r="AS38" s="154"/>
      <c r="AT38" s="154"/>
      <c r="AU38" s="154"/>
      <c r="AV38" s="276" t="e">
        <f>VLOOKUP($M$27,OPTIONS!$A$2:$O$22,15,0)</f>
        <v>#N/A</v>
      </c>
      <c r="AW38" s="277"/>
      <c r="AX38" s="277"/>
      <c r="AY38" s="277"/>
      <c r="AZ38" s="277"/>
      <c r="BA38" s="277"/>
      <c r="BB38" s="277"/>
      <c r="BC38" s="277"/>
      <c r="BD38" s="277"/>
      <c r="BE38" s="278"/>
      <c r="BF38" s="276" t="s">
        <v>44</v>
      </c>
      <c r="BG38" s="277"/>
      <c r="BH38" s="277"/>
      <c r="BI38" s="277"/>
      <c r="BJ38" s="277"/>
      <c r="BK38" s="277"/>
      <c r="BL38" s="277"/>
      <c r="BM38" s="277"/>
      <c r="BN38" s="278"/>
      <c r="BO38" s="267" t="s">
        <v>504</v>
      </c>
      <c r="BP38" s="268"/>
      <c r="BQ38" s="268"/>
      <c r="BR38" s="268"/>
      <c r="BS38" s="268"/>
      <c r="BT38" s="268"/>
      <c r="BU38" s="268"/>
      <c r="BV38" s="268"/>
      <c r="BW38" s="268"/>
      <c r="BX38" s="268"/>
      <c r="BY38" s="268"/>
      <c r="BZ38" s="269"/>
      <c r="CA38" s="266" t="s">
        <v>46</v>
      </c>
      <c r="CB38" s="266"/>
      <c r="CC38" s="266"/>
      <c r="CD38" s="266"/>
      <c r="CE38" s="266"/>
      <c r="CF38" s="266"/>
      <c r="CG38" s="266"/>
      <c r="CH38" s="266"/>
      <c r="CI38" s="266"/>
    </row>
    <row r="39" spans="1:87" ht="9" customHeight="1" x14ac:dyDescent="0.2">
      <c r="A39" s="154"/>
      <c r="B39" s="154"/>
      <c r="C39" s="15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1"/>
      <c r="AB39" s="279"/>
      <c r="AC39" s="280"/>
      <c r="AD39" s="280"/>
      <c r="AE39" s="280"/>
      <c r="AF39" s="280"/>
      <c r="AG39" s="281"/>
      <c r="AH39" s="154"/>
      <c r="AI39" s="154"/>
      <c r="AJ39" s="154"/>
      <c r="AK39" s="154"/>
      <c r="AL39" s="154"/>
      <c r="AM39" s="154"/>
      <c r="AN39" s="154"/>
      <c r="AO39" s="154"/>
      <c r="AP39" s="154"/>
      <c r="AQ39" s="154"/>
      <c r="AR39" s="154"/>
      <c r="AS39" s="154"/>
      <c r="AT39" s="154"/>
      <c r="AU39" s="154"/>
      <c r="AV39" s="279"/>
      <c r="AW39" s="280"/>
      <c r="AX39" s="280"/>
      <c r="AY39" s="280"/>
      <c r="AZ39" s="280"/>
      <c r="BA39" s="280"/>
      <c r="BB39" s="280"/>
      <c r="BC39" s="280"/>
      <c r="BD39" s="280"/>
      <c r="BE39" s="281"/>
      <c r="BF39" s="279"/>
      <c r="BG39" s="280"/>
      <c r="BH39" s="280"/>
      <c r="BI39" s="280"/>
      <c r="BJ39" s="280"/>
      <c r="BK39" s="280"/>
      <c r="BL39" s="280"/>
      <c r="BM39" s="280"/>
      <c r="BN39" s="281"/>
      <c r="BO39" s="270"/>
      <c r="BP39" s="271"/>
      <c r="BQ39" s="271"/>
      <c r="BR39" s="271"/>
      <c r="BS39" s="271"/>
      <c r="BT39" s="271"/>
      <c r="BU39" s="271"/>
      <c r="BV39" s="271"/>
      <c r="BW39" s="271"/>
      <c r="BX39" s="271"/>
      <c r="BY39" s="271"/>
      <c r="BZ39" s="272"/>
      <c r="CA39" s="266"/>
      <c r="CB39" s="266"/>
      <c r="CC39" s="266"/>
      <c r="CD39" s="266"/>
      <c r="CE39" s="266"/>
      <c r="CF39" s="266"/>
      <c r="CG39" s="266"/>
      <c r="CH39" s="266"/>
      <c r="CI39" s="266"/>
    </row>
    <row r="40" spans="1:87" ht="9" customHeight="1" x14ac:dyDescent="0.2">
      <c r="A40" s="154"/>
      <c r="B40" s="154"/>
      <c r="C40" s="15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1"/>
      <c r="AB40" s="279"/>
      <c r="AC40" s="280"/>
      <c r="AD40" s="280"/>
      <c r="AE40" s="280"/>
      <c r="AF40" s="280"/>
      <c r="AG40" s="281"/>
      <c r="AH40" s="154"/>
      <c r="AI40" s="154"/>
      <c r="AJ40" s="154"/>
      <c r="AK40" s="154"/>
      <c r="AL40" s="154"/>
      <c r="AM40" s="154"/>
      <c r="AN40" s="154"/>
      <c r="AO40" s="154"/>
      <c r="AP40" s="154"/>
      <c r="AQ40" s="154"/>
      <c r="AR40" s="154"/>
      <c r="AS40" s="154"/>
      <c r="AT40" s="154"/>
      <c r="AU40" s="154"/>
      <c r="AV40" s="279"/>
      <c r="AW40" s="280"/>
      <c r="AX40" s="280"/>
      <c r="AY40" s="280"/>
      <c r="AZ40" s="280"/>
      <c r="BA40" s="280"/>
      <c r="BB40" s="280"/>
      <c r="BC40" s="280"/>
      <c r="BD40" s="280"/>
      <c r="BE40" s="281"/>
      <c r="BF40" s="279"/>
      <c r="BG40" s="280"/>
      <c r="BH40" s="280"/>
      <c r="BI40" s="280"/>
      <c r="BJ40" s="280"/>
      <c r="BK40" s="280"/>
      <c r="BL40" s="280"/>
      <c r="BM40" s="280"/>
      <c r="BN40" s="281"/>
      <c r="BO40" s="270"/>
      <c r="BP40" s="271"/>
      <c r="BQ40" s="271"/>
      <c r="BR40" s="271"/>
      <c r="BS40" s="271"/>
      <c r="BT40" s="271"/>
      <c r="BU40" s="271"/>
      <c r="BV40" s="271"/>
      <c r="BW40" s="271"/>
      <c r="BX40" s="271"/>
      <c r="BY40" s="271"/>
      <c r="BZ40" s="272"/>
      <c r="CA40" s="266"/>
      <c r="CB40" s="266"/>
      <c r="CC40" s="266"/>
      <c r="CD40" s="266"/>
      <c r="CE40" s="266"/>
      <c r="CF40" s="266"/>
      <c r="CG40" s="266"/>
      <c r="CH40" s="266"/>
      <c r="CI40" s="266"/>
    </row>
    <row r="41" spans="1:87" ht="9" customHeight="1" x14ac:dyDescent="0.2">
      <c r="A41" s="154"/>
      <c r="B41" s="154"/>
      <c r="C41" s="154"/>
      <c r="D41" s="122"/>
      <c r="E41" s="123"/>
      <c r="F41" s="123"/>
      <c r="G41" s="123"/>
      <c r="H41" s="123"/>
      <c r="I41" s="123"/>
      <c r="J41" s="123"/>
      <c r="K41" s="123"/>
      <c r="L41" s="123"/>
      <c r="M41" s="123"/>
      <c r="N41" s="123"/>
      <c r="O41" s="123"/>
      <c r="P41" s="123"/>
      <c r="Q41" s="123"/>
      <c r="R41" s="123"/>
      <c r="S41" s="123"/>
      <c r="T41" s="123"/>
      <c r="U41" s="123"/>
      <c r="V41" s="123"/>
      <c r="W41" s="123"/>
      <c r="X41" s="123"/>
      <c r="Y41" s="123"/>
      <c r="Z41" s="123"/>
      <c r="AA41" s="124"/>
      <c r="AB41" s="282"/>
      <c r="AC41" s="283"/>
      <c r="AD41" s="283"/>
      <c r="AE41" s="283"/>
      <c r="AF41" s="283"/>
      <c r="AG41" s="284"/>
      <c r="AH41" s="154"/>
      <c r="AI41" s="154"/>
      <c r="AJ41" s="154"/>
      <c r="AK41" s="154"/>
      <c r="AL41" s="154"/>
      <c r="AM41" s="154"/>
      <c r="AN41" s="154"/>
      <c r="AO41" s="154"/>
      <c r="AP41" s="154"/>
      <c r="AQ41" s="154"/>
      <c r="AR41" s="154"/>
      <c r="AS41" s="154"/>
      <c r="AT41" s="154"/>
      <c r="AU41" s="154"/>
      <c r="AV41" s="282"/>
      <c r="AW41" s="283"/>
      <c r="AX41" s="283"/>
      <c r="AY41" s="283"/>
      <c r="AZ41" s="283"/>
      <c r="BA41" s="283"/>
      <c r="BB41" s="283"/>
      <c r="BC41" s="283"/>
      <c r="BD41" s="283"/>
      <c r="BE41" s="284"/>
      <c r="BF41" s="282"/>
      <c r="BG41" s="283"/>
      <c r="BH41" s="283"/>
      <c r="BI41" s="283"/>
      <c r="BJ41" s="283"/>
      <c r="BK41" s="283"/>
      <c r="BL41" s="283"/>
      <c r="BM41" s="283"/>
      <c r="BN41" s="284"/>
      <c r="BO41" s="273"/>
      <c r="BP41" s="274"/>
      <c r="BQ41" s="274"/>
      <c r="BR41" s="274"/>
      <c r="BS41" s="274"/>
      <c r="BT41" s="274"/>
      <c r="BU41" s="274"/>
      <c r="BV41" s="274"/>
      <c r="BW41" s="274"/>
      <c r="BX41" s="274"/>
      <c r="BY41" s="274"/>
      <c r="BZ41" s="275"/>
      <c r="CA41" s="266"/>
      <c r="CB41" s="266"/>
      <c r="CC41" s="266"/>
      <c r="CD41" s="266"/>
      <c r="CE41" s="266"/>
      <c r="CF41" s="266"/>
      <c r="CG41" s="266"/>
      <c r="CH41" s="266"/>
      <c r="CI41" s="266"/>
    </row>
    <row r="42" spans="1:87" ht="9" customHeight="1" x14ac:dyDescent="0.2">
      <c r="A42" s="154">
        <v>1</v>
      </c>
      <c r="B42" s="154"/>
      <c r="C42" s="154"/>
      <c r="D42" s="125"/>
      <c r="E42" s="126"/>
      <c r="F42" s="126"/>
      <c r="G42" s="126"/>
      <c r="H42" s="126"/>
      <c r="I42" s="126"/>
      <c r="J42" s="126"/>
      <c r="K42" s="126"/>
      <c r="L42" s="126"/>
      <c r="M42" s="126"/>
      <c r="N42" s="126"/>
      <c r="O42" s="126"/>
      <c r="P42" s="126"/>
      <c r="Q42" s="126"/>
      <c r="R42" s="126"/>
      <c r="S42" s="126"/>
      <c r="T42" s="126"/>
      <c r="U42" s="126"/>
      <c r="V42" s="126"/>
      <c r="W42" s="126"/>
      <c r="X42" s="126"/>
      <c r="Y42" s="126"/>
      <c r="Z42" s="126"/>
      <c r="AA42" s="127"/>
      <c r="AB42" s="131"/>
      <c r="AC42" s="132"/>
      <c r="AD42" s="132"/>
      <c r="AE42" s="132"/>
      <c r="AF42" s="132"/>
      <c r="AG42" s="133"/>
      <c r="AH42" s="144"/>
      <c r="AI42" s="144"/>
      <c r="AJ42" s="144"/>
      <c r="AK42" s="144"/>
      <c r="AL42" s="144"/>
      <c r="AM42" s="144"/>
      <c r="AN42" s="144"/>
      <c r="AO42" s="144"/>
      <c r="AP42" s="145"/>
      <c r="AQ42" s="145"/>
      <c r="AR42" s="145"/>
      <c r="AS42" s="145"/>
      <c r="AT42" s="145"/>
      <c r="AU42" s="145"/>
      <c r="AV42" s="138"/>
      <c r="AW42" s="139"/>
      <c r="AX42" s="139"/>
      <c r="AY42" s="139"/>
      <c r="AZ42" s="139"/>
      <c r="BA42" s="139"/>
      <c r="BB42" s="139"/>
      <c r="BC42" s="139"/>
      <c r="BD42" s="139"/>
      <c r="BE42" s="140"/>
      <c r="BF42" s="138"/>
      <c r="BG42" s="139"/>
      <c r="BH42" s="139"/>
      <c r="BI42" s="139"/>
      <c r="BJ42" s="139"/>
      <c r="BK42" s="139"/>
      <c r="BL42" s="139"/>
      <c r="BM42" s="139"/>
      <c r="BN42" s="140"/>
      <c r="BO42" s="131"/>
      <c r="BP42" s="132"/>
      <c r="BQ42" s="132"/>
      <c r="BR42" s="132"/>
      <c r="BS42" s="132"/>
      <c r="BT42" s="132"/>
      <c r="BU42" s="132"/>
      <c r="BV42" s="132"/>
      <c r="BW42" s="132"/>
      <c r="BX42" s="132"/>
      <c r="BY42" s="132"/>
      <c r="BZ42" s="133"/>
      <c r="CA42" s="146"/>
      <c r="CB42" s="146"/>
      <c r="CC42" s="146"/>
      <c r="CD42" s="146"/>
      <c r="CE42" s="146"/>
      <c r="CF42" s="146"/>
      <c r="CG42" s="146"/>
      <c r="CH42" s="146"/>
      <c r="CI42" s="146"/>
    </row>
    <row r="43" spans="1:87" ht="9" customHeight="1" x14ac:dyDescent="0.2">
      <c r="A43" s="154"/>
      <c r="B43" s="154"/>
      <c r="C43" s="154"/>
      <c r="D43" s="128"/>
      <c r="E43" s="129"/>
      <c r="F43" s="129"/>
      <c r="G43" s="129"/>
      <c r="H43" s="129"/>
      <c r="I43" s="129"/>
      <c r="J43" s="129"/>
      <c r="K43" s="129"/>
      <c r="L43" s="129"/>
      <c r="M43" s="129"/>
      <c r="N43" s="129"/>
      <c r="O43" s="129"/>
      <c r="P43" s="129"/>
      <c r="Q43" s="129"/>
      <c r="R43" s="129"/>
      <c r="S43" s="129"/>
      <c r="T43" s="129"/>
      <c r="U43" s="129"/>
      <c r="V43" s="129"/>
      <c r="W43" s="129"/>
      <c r="X43" s="129"/>
      <c r="Y43" s="129"/>
      <c r="Z43" s="129"/>
      <c r="AA43" s="130"/>
      <c r="AB43" s="134"/>
      <c r="AC43" s="135"/>
      <c r="AD43" s="135"/>
      <c r="AE43" s="135"/>
      <c r="AF43" s="135"/>
      <c r="AG43" s="136"/>
      <c r="AH43" s="144"/>
      <c r="AI43" s="144"/>
      <c r="AJ43" s="144"/>
      <c r="AK43" s="144"/>
      <c r="AL43" s="144"/>
      <c r="AM43" s="144"/>
      <c r="AN43" s="144"/>
      <c r="AO43" s="144"/>
      <c r="AP43" s="145"/>
      <c r="AQ43" s="145"/>
      <c r="AR43" s="145"/>
      <c r="AS43" s="145"/>
      <c r="AT43" s="145"/>
      <c r="AU43" s="145"/>
      <c r="AV43" s="141"/>
      <c r="AW43" s="142"/>
      <c r="AX43" s="142"/>
      <c r="AY43" s="142"/>
      <c r="AZ43" s="142"/>
      <c r="BA43" s="142"/>
      <c r="BB43" s="142"/>
      <c r="BC43" s="142"/>
      <c r="BD43" s="142"/>
      <c r="BE43" s="143"/>
      <c r="BF43" s="141"/>
      <c r="BG43" s="142"/>
      <c r="BH43" s="142"/>
      <c r="BI43" s="142"/>
      <c r="BJ43" s="142"/>
      <c r="BK43" s="142"/>
      <c r="BL43" s="142"/>
      <c r="BM43" s="142"/>
      <c r="BN43" s="143"/>
      <c r="BO43" s="134"/>
      <c r="BP43" s="135"/>
      <c r="BQ43" s="135"/>
      <c r="BR43" s="135"/>
      <c r="BS43" s="135"/>
      <c r="BT43" s="135"/>
      <c r="BU43" s="135"/>
      <c r="BV43" s="135"/>
      <c r="BW43" s="135"/>
      <c r="BX43" s="135"/>
      <c r="BY43" s="135"/>
      <c r="BZ43" s="136"/>
      <c r="CA43" s="146"/>
      <c r="CB43" s="146"/>
      <c r="CC43" s="146"/>
      <c r="CD43" s="146"/>
      <c r="CE43" s="146"/>
      <c r="CF43" s="146"/>
      <c r="CG43" s="146"/>
      <c r="CH43" s="146"/>
      <c r="CI43" s="146"/>
    </row>
    <row r="44" spans="1:87" ht="9" customHeight="1" x14ac:dyDescent="0.2">
      <c r="A44" s="154">
        <v>2</v>
      </c>
      <c r="B44" s="154"/>
      <c r="C44" s="154"/>
      <c r="D44" s="125"/>
      <c r="E44" s="126"/>
      <c r="F44" s="126"/>
      <c r="G44" s="126"/>
      <c r="H44" s="126"/>
      <c r="I44" s="126"/>
      <c r="J44" s="126"/>
      <c r="K44" s="126"/>
      <c r="L44" s="126"/>
      <c r="M44" s="126"/>
      <c r="N44" s="126"/>
      <c r="O44" s="126"/>
      <c r="P44" s="126"/>
      <c r="Q44" s="126"/>
      <c r="R44" s="126"/>
      <c r="S44" s="126"/>
      <c r="T44" s="126"/>
      <c r="U44" s="126"/>
      <c r="V44" s="126"/>
      <c r="W44" s="126"/>
      <c r="X44" s="126"/>
      <c r="Y44" s="126"/>
      <c r="Z44" s="126"/>
      <c r="AA44" s="127"/>
      <c r="AB44" s="137"/>
      <c r="AC44" s="132"/>
      <c r="AD44" s="132"/>
      <c r="AE44" s="132"/>
      <c r="AF44" s="132"/>
      <c r="AG44" s="133"/>
      <c r="AH44" s="144"/>
      <c r="AI44" s="144"/>
      <c r="AJ44" s="144"/>
      <c r="AK44" s="144"/>
      <c r="AL44" s="144"/>
      <c r="AM44" s="144"/>
      <c r="AN44" s="144"/>
      <c r="AO44" s="144"/>
      <c r="AP44" s="145"/>
      <c r="AQ44" s="145"/>
      <c r="AR44" s="145"/>
      <c r="AS44" s="145"/>
      <c r="AT44" s="145"/>
      <c r="AU44" s="145"/>
      <c r="AV44" s="138"/>
      <c r="AW44" s="139"/>
      <c r="AX44" s="139"/>
      <c r="AY44" s="139"/>
      <c r="AZ44" s="139"/>
      <c r="BA44" s="139"/>
      <c r="BB44" s="139"/>
      <c r="BC44" s="139"/>
      <c r="BD44" s="139"/>
      <c r="BE44" s="140"/>
      <c r="BF44" s="138"/>
      <c r="BG44" s="139"/>
      <c r="BH44" s="139"/>
      <c r="BI44" s="139"/>
      <c r="BJ44" s="139"/>
      <c r="BK44" s="139"/>
      <c r="BL44" s="139"/>
      <c r="BM44" s="139"/>
      <c r="BN44" s="140"/>
      <c r="BO44" s="145"/>
      <c r="BP44" s="145"/>
      <c r="BQ44" s="145"/>
      <c r="BR44" s="145"/>
      <c r="BS44" s="145"/>
      <c r="BT44" s="145"/>
      <c r="BU44" s="145"/>
      <c r="BV44" s="145"/>
      <c r="BW44" s="145"/>
      <c r="BX44" s="145"/>
      <c r="BY44" s="145"/>
      <c r="BZ44" s="145"/>
      <c r="CA44" s="146"/>
      <c r="CB44" s="146"/>
      <c r="CC44" s="146"/>
      <c r="CD44" s="146"/>
      <c r="CE44" s="146"/>
      <c r="CF44" s="146"/>
      <c r="CG44" s="146"/>
      <c r="CH44" s="146"/>
      <c r="CI44" s="146"/>
    </row>
    <row r="45" spans="1:87" ht="9" customHeight="1" x14ac:dyDescent="0.2">
      <c r="A45" s="154"/>
      <c r="B45" s="154"/>
      <c r="C45" s="154"/>
      <c r="D45" s="128"/>
      <c r="E45" s="129"/>
      <c r="F45" s="129"/>
      <c r="G45" s="129"/>
      <c r="H45" s="129"/>
      <c r="I45" s="129"/>
      <c r="J45" s="129"/>
      <c r="K45" s="129"/>
      <c r="L45" s="129"/>
      <c r="M45" s="129"/>
      <c r="N45" s="129"/>
      <c r="O45" s="129"/>
      <c r="P45" s="129"/>
      <c r="Q45" s="129"/>
      <c r="R45" s="129"/>
      <c r="S45" s="129"/>
      <c r="T45" s="129"/>
      <c r="U45" s="129"/>
      <c r="V45" s="129"/>
      <c r="W45" s="129"/>
      <c r="X45" s="129"/>
      <c r="Y45" s="129"/>
      <c r="Z45" s="129"/>
      <c r="AA45" s="130"/>
      <c r="AB45" s="134"/>
      <c r="AC45" s="135"/>
      <c r="AD45" s="135"/>
      <c r="AE45" s="135"/>
      <c r="AF45" s="135"/>
      <c r="AG45" s="136"/>
      <c r="AH45" s="144"/>
      <c r="AI45" s="144"/>
      <c r="AJ45" s="144"/>
      <c r="AK45" s="144"/>
      <c r="AL45" s="144"/>
      <c r="AM45" s="144"/>
      <c r="AN45" s="144"/>
      <c r="AO45" s="144"/>
      <c r="AP45" s="145"/>
      <c r="AQ45" s="145"/>
      <c r="AR45" s="145"/>
      <c r="AS45" s="145"/>
      <c r="AT45" s="145"/>
      <c r="AU45" s="145"/>
      <c r="AV45" s="141"/>
      <c r="AW45" s="142"/>
      <c r="AX45" s="142"/>
      <c r="AY45" s="142"/>
      <c r="AZ45" s="142"/>
      <c r="BA45" s="142"/>
      <c r="BB45" s="142"/>
      <c r="BC45" s="142"/>
      <c r="BD45" s="142"/>
      <c r="BE45" s="143"/>
      <c r="BF45" s="141"/>
      <c r="BG45" s="142"/>
      <c r="BH45" s="142"/>
      <c r="BI45" s="142"/>
      <c r="BJ45" s="142"/>
      <c r="BK45" s="142"/>
      <c r="BL45" s="142"/>
      <c r="BM45" s="142"/>
      <c r="BN45" s="143"/>
      <c r="BO45" s="145"/>
      <c r="BP45" s="145"/>
      <c r="BQ45" s="145"/>
      <c r="BR45" s="145"/>
      <c r="BS45" s="145"/>
      <c r="BT45" s="145"/>
      <c r="BU45" s="145"/>
      <c r="BV45" s="145"/>
      <c r="BW45" s="145"/>
      <c r="BX45" s="145"/>
      <c r="BY45" s="145"/>
      <c r="BZ45" s="145"/>
      <c r="CA45" s="146"/>
      <c r="CB45" s="146"/>
      <c r="CC45" s="146"/>
      <c r="CD45" s="146"/>
      <c r="CE45" s="146"/>
      <c r="CF45" s="146"/>
      <c r="CG45" s="146"/>
      <c r="CH45" s="146"/>
      <c r="CI45" s="146"/>
    </row>
    <row r="46" spans="1:87" ht="9" customHeight="1" x14ac:dyDescent="0.2">
      <c r="A46" s="154">
        <v>3</v>
      </c>
      <c r="B46" s="154"/>
      <c r="C46" s="154"/>
      <c r="D46" s="125"/>
      <c r="E46" s="126"/>
      <c r="F46" s="126"/>
      <c r="G46" s="126"/>
      <c r="H46" s="126"/>
      <c r="I46" s="126"/>
      <c r="J46" s="126"/>
      <c r="K46" s="126"/>
      <c r="L46" s="126"/>
      <c r="M46" s="126"/>
      <c r="N46" s="126"/>
      <c r="O46" s="126"/>
      <c r="P46" s="126"/>
      <c r="Q46" s="126"/>
      <c r="R46" s="126"/>
      <c r="S46" s="126"/>
      <c r="T46" s="126"/>
      <c r="U46" s="126"/>
      <c r="V46" s="126"/>
      <c r="W46" s="126"/>
      <c r="X46" s="126"/>
      <c r="Y46" s="126"/>
      <c r="Z46" s="126"/>
      <c r="AA46" s="127"/>
      <c r="AB46" s="131"/>
      <c r="AC46" s="132"/>
      <c r="AD46" s="132"/>
      <c r="AE46" s="132"/>
      <c r="AF46" s="132"/>
      <c r="AG46" s="133"/>
      <c r="AH46" s="144"/>
      <c r="AI46" s="144"/>
      <c r="AJ46" s="144"/>
      <c r="AK46" s="144"/>
      <c r="AL46" s="144"/>
      <c r="AM46" s="144"/>
      <c r="AN46" s="144"/>
      <c r="AO46" s="144"/>
      <c r="AP46" s="145"/>
      <c r="AQ46" s="145"/>
      <c r="AR46" s="145"/>
      <c r="AS46" s="145"/>
      <c r="AT46" s="145"/>
      <c r="AU46" s="145"/>
      <c r="AV46" s="138"/>
      <c r="AW46" s="139"/>
      <c r="AX46" s="139"/>
      <c r="AY46" s="139"/>
      <c r="AZ46" s="139"/>
      <c r="BA46" s="139"/>
      <c r="BB46" s="139"/>
      <c r="BC46" s="139"/>
      <c r="BD46" s="139"/>
      <c r="BE46" s="140"/>
      <c r="BF46" s="138"/>
      <c r="BG46" s="139"/>
      <c r="BH46" s="139"/>
      <c r="BI46" s="139"/>
      <c r="BJ46" s="139"/>
      <c r="BK46" s="139"/>
      <c r="BL46" s="139"/>
      <c r="BM46" s="139"/>
      <c r="BN46" s="140"/>
      <c r="BO46" s="145"/>
      <c r="BP46" s="145"/>
      <c r="BQ46" s="145"/>
      <c r="BR46" s="145"/>
      <c r="BS46" s="145"/>
      <c r="BT46" s="145"/>
      <c r="BU46" s="145"/>
      <c r="BV46" s="145"/>
      <c r="BW46" s="145"/>
      <c r="BX46" s="145"/>
      <c r="BY46" s="145"/>
      <c r="BZ46" s="145"/>
      <c r="CA46" s="146"/>
      <c r="CB46" s="146"/>
      <c r="CC46" s="146"/>
      <c r="CD46" s="146"/>
      <c r="CE46" s="146"/>
      <c r="CF46" s="146"/>
      <c r="CG46" s="146"/>
      <c r="CH46" s="146"/>
      <c r="CI46" s="146"/>
    </row>
    <row r="47" spans="1:87" ht="9" customHeight="1" x14ac:dyDescent="0.2">
      <c r="A47" s="154"/>
      <c r="B47" s="154"/>
      <c r="C47" s="154"/>
      <c r="D47" s="128"/>
      <c r="E47" s="129"/>
      <c r="F47" s="129"/>
      <c r="G47" s="129"/>
      <c r="H47" s="129"/>
      <c r="I47" s="129"/>
      <c r="J47" s="129"/>
      <c r="K47" s="129"/>
      <c r="L47" s="129"/>
      <c r="M47" s="129"/>
      <c r="N47" s="129"/>
      <c r="O47" s="129"/>
      <c r="P47" s="129"/>
      <c r="Q47" s="129"/>
      <c r="R47" s="129"/>
      <c r="S47" s="129"/>
      <c r="T47" s="129"/>
      <c r="U47" s="129"/>
      <c r="V47" s="129"/>
      <c r="W47" s="129"/>
      <c r="X47" s="129"/>
      <c r="Y47" s="129"/>
      <c r="Z47" s="129"/>
      <c r="AA47" s="130"/>
      <c r="AB47" s="134"/>
      <c r="AC47" s="135"/>
      <c r="AD47" s="135"/>
      <c r="AE47" s="135"/>
      <c r="AF47" s="135"/>
      <c r="AG47" s="136"/>
      <c r="AH47" s="144"/>
      <c r="AI47" s="144"/>
      <c r="AJ47" s="144"/>
      <c r="AK47" s="144"/>
      <c r="AL47" s="144"/>
      <c r="AM47" s="144"/>
      <c r="AN47" s="144"/>
      <c r="AO47" s="144"/>
      <c r="AP47" s="145"/>
      <c r="AQ47" s="145"/>
      <c r="AR47" s="145"/>
      <c r="AS47" s="145"/>
      <c r="AT47" s="145"/>
      <c r="AU47" s="145"/>
      <c r="AV47" s="141"/>
      <c r="AW47" s="142"/>
      <c r="AX47" s="142"/>
      <c r="AY47" s="142"/>
      <c r="AZ47" s="142"/>
      <c r="BA47" s="142"/>
      <c r="BB47" s="142"/>
      <c r="BC47" s="142"/>
      <c r="BD47" s="142"/>
      <c r="BE47" s="143"/>
      <c r="BF47" s="141"/>
      <c r="BG47" s="142"/>
      <c r="BH47" s="142"/>
      <c r="BI47" s="142"/>
      <c r="BJ47" s="142"/>
      <c r="BK47" s="142"/>
      <c r="BL47" s="142"/>
      <c r="BM47" s="142"/>
      <c r="BN47" s="143"/>
      <c r="BO47" s="145"/>
      <c r="BP47" s="145"/>
      <c r="BQ47" s="145"/>
      <c r="BR47" s="145"/>
      <c r="BS47" s="145"/>
      <c r="BT47" s="145"/>
      <c r="BU47" s="145"/>
      <c r="BV47" s="145"/>
      <c r="BW47" s="145"/>
      <c r="BX47" s="145"/>
      <c r="BY47" s="145"/>
      <c r="BZ47" s="145"/>
      <c r="CA47" s="146"/>
      <c r="CB47" s="146"/>
      <c r="CC47" s="146"/>
      <c r="CD47" s="146"/>
      <c r="CE47" s="146"/>
      <c r="CF47" s="146"/>
      <c r="CG47" s="146"/>
      <c r="CH47" s="146"/>
      <c r="CI47" s="146"/>
    </row>
    <row r="48" spans="1:87" ht="9" customHeight="1" x14ac:dyDescent="0.2">
      <c r="A48" s="154">
        <v>4</v>
      </c>
      <c r="B48" s="154"/>
      <c r="C48" s="154"/>
      <c r="D48" s="125"/>
      <c r="E48" s="126"/>
      <c r="F48" s="126"/>
      <c r="G48" s="126"/>
      <c r="H48" s="126"/>
      <c r="I48" s="126"/>
      <c r="J48" s="126"/>
      <c r="K48" s="126"/>
      <c r="L48" s="126"/>
      <c r="M48" s="126"/>
      <c r="N48" s="126"/>
      <c r="O48" s="126"/>
      <c r="P48" s="126"/>
      <c r="Q48" s="126"/>
      <c r="R48" s="126"/>
      <c r="S48" s="126"/>
      <c r="T48" s="126"/>
      <c r="U48" s="126"/>
      <c r="V48" s="126"/>
      <c r="W48" s="126"/>
      <c r="X48" s="126"/>
      <c r="Y48" s="126"/>
      <c r="Z48" s="126"/>
      <c r="AA48" s="127"/>
      <c r="AB48" s="131"/>
      <c r="AC48" s="132"/>
      <c r="AD48" s="132"/>
      <c r="AE48" s="132"/>
      <c r="AF48" s="132"/>
      <c r="AG48" s="133"/>
      <c r="AH48" s="144"/>
      <c r="AI48" s="144"/>
      <c r="AJ48" s="144"/>
      <c r="AK48" s="144"/>
      <c r="AL48" s="144"/>
      <c r="AM48" s="144"/>
      <c r="AN48" s="144"/>
      <c r="AO48" s="144"/>
      <c r="AP48" s="145"/>
      <c r="AQ48" s="145"/>
      <c r="AR48" s="145"/>
      <c r="AS48" s="145"/>
      <c r="AT48" s="145"/>
      <c r="AU48" s="145"/>
      <c r="AV48" s="138"/>
      <c r="AW48" s="139"/>
      <c r="AX48" s="139"/>
      <c r="AY48" s="139"/>
      <c r="AZ48" s="139"/>
      <c r="BA48" s="139"/>
      <c r="BB48" s="139"/>
      <c r="BC48" s="139"/>
      <c r="BD48" s="139"/>
      <c r="BE48" s="140"/>
      <c r="BF48" s="138"/>
      <c r="BG48" s="139"/>
      <c r="BH48" s="139"/>
      <c r="BI48" s="139"/>
      <c r="BJ48" s="139"/>
      <c r="BK48" s="139"/>
      <c r="BL48" s="139"/>
      <c r="BM48" s="139"/>
      <c r="BN48" s="140"/>
      <c r="BO48" s="145"/>
      <c r="BP48" s="145"/>
      <c r="BQ48" s="145"/>
      <c r="BR48" s="145"/>
      <c r="BS48" s="145"/>
      <c r="BT48" s="145"/>
      <c r="BU48" s="145"/>
      <c r="BV48" s="145"/>
      <c r="BW48" s="145"/>
      <c r="BX48" s="145"/>
      <c r="BY48" s="145"/>
      <c r="BZ48" s="145"/>
      <c r="CA48" s="146"/>
      <c r="CB48" s="146"/>
      <c r="CC48" s="146"/>
      <c r="CD48" s="146"/>
      <c r="CE48" s="146"/>
      <c r="CF48" s="146"/>
      <c r="CG48" s="146"/>
      <c r="CH48" s="146"/>
      <c r="CI48" s="146"/>
    </row>
    <row r="49" spans="1:125" ht="9" customHeight="1" x14ac:dyDescent="0.2">
      <c r="A49" s="154"/>
      <c r="B49" s="154"/>
      <c r="C49" s="154"/>
      <c r="D49" s="128"/>
      <c r="E49" s="129"/>
      <c r="F49" s="129"/>
      <c r="G49" s="129"/>
      <c r="H49" s="129"/>
      <c r="I49" s="129"/>
      <c r="J49" s="129"/>
      <c r="K49" s="129"/>
      <c r="L49" s="129"/>
      <c r="M49" s="129"/>
      <c r="N49" s="129"/>
      <c r="O49" s="129"/>
      <c r="P49" s="129"/>
      <c r="Q49" s="129"/>
      <c r="R49" s="129"/>
      <c r="S49" s="129"/>
      <c r="T49" s="129"/>
      <c r="U49" s="129"/>
      <c r="V49" s="129"/>
      <c r="W49" s="129"/>
      <c r="X49" s="129"/>
      <c r="Y49" s="129"/>
      <c r="Z49" s="129"/>
      <c r="AA49" s="130"/>
      <c r="AB49" s="134"/>
      <c r="AC49" s="135"/>
      <c r="AD49" s="135"/>
      <c r="AE49" s="135"/>
      <c r="AF49" s="135"/>
      <c r="AG49" s="136"/>
      <c r="AH49" s="144"/>
      <c r="AI49" s="144"/>
      <c r="AJ49" s="144"/>
      <c r="AK49" s="144"/>
      <c r="AL49" s="144"/>
      <c r="AM49" s="144"/>
      <c r="AN49" s="144"/>
      <c r="AO49" s="144"/>
      <c r="AP49" s="145"/>
      <c r="AQ49" s="145"/>
      <c r="AR49" s="145"/>
      <c r="AS49" s="145"/>
      <c r="AT49" s="145"/>
      <c r="AU49" s="145"/>
      <c r="AV49" s="141"/>
      <c r="AW49" s="142"/>
      <c r="AX49" s="142"/>
      <c r="AY49" s="142"/>
      <c r="AZ49" s="142"/>
      <c r="BA49" s="142"/>
      <c r="BB49" s="142"/>
      <c r="BC49" s="142"/>
      <c r="BD49" s="142"/>
      <c r="BE49" s="143"/>
      <c r="BF49" s="141"/>
      <c r="BG49" s="142"/>
      <c r="BH49" s="142"/>
      <c r="BI49" s="142"/>
      <c r="BJ49" s="142"/>
      <c r="BK49" s="142"/>
      <c r="BL49" s="142"/>
      <c r="BM49" s="142"/>
      <c r="BN49" s="143"/>
      <c r="BO49" s="145"/>
      <c r="BP49" s="145"/>
      <c r="BQ49" s="145"/>
      <c r="BR49" s="145"/>
      <c r="BS49" s="145"/>
      <c r="BT49" s="145"/>
      <c r="BU49" s="145"/>
      <c r="BV49" s="145"/>
      <c r="BW49" s="145"/>
      <c r="BX49" s="145"/>
      <c r="BY49" s="145"/>
      <c r="BZ49" s="145"/>
      <c r="CA49" s="146"/>
      <c r="CB49" s="146"/>
      <c r="CC49" s="146"/>
      <c r="CD49" s="146"/>
      <c r="CE49" s="146"/>
      <c r="CF49" s="146"/>
      <c r="CG49" s="146"/>
      <c r="CH49" s="146"/>
      <c r="CI49" s="146"/>
      <c r="CK49" s="150">
        <v>1</v>
      </c>
      <c r="CL49" s="150"/>
      <c r="CM49" s="151" t="s">
        <v>48</v>
      </c>
      <c r="CN49" s="151"/>
      <c r="CO49" s="151"/>
      <c r="CP49" s="151"/>
      <c r="CQ49" s="151"/>
      <c r="CR49" s="151"/>
      <c r="CS49" s="151"/>
      <c r="CT49" s="151"/>
      <c r="CU49" s="151"/>
      <c r="CV49" s="151"/>
      <c r="CW49" s="151"/>
      <c r="CX49" s="151"/>
      <c r="CY49" s="151"/>
      <c r="CZ49" s="151"/>
      <c r="DA49" s="151"/>
      <c r="DB49" s="151"/>
      <c r="DC49" s="151"/>
      <c r="DD49" s="151"/>
      <c r="DE49" s="151"/>
      <c r="DF49" s="151"/>
      <c r="DG49" s="151"/>
      <c r="DH49" s="151"/>
      <c r="DI49" s="151"/>
      <c r="DJ49" s="151"/>
      <c r="DK49" s="151"/>
      <c r="DL49" s="151"/>
      <c r="DM49" s="151"/>
      <c r="DN49" s="151"/>
      <c r="DO49" s="151"/>
      <c r="DP49" s="151"/>
      <c r="DQ49" s="151"/>
      <c r="DR49" s="151"/>
      <c r="DS49" s="151"/>
      <c r="DT49" s="151"/>
      <c r="DU49" s="151"/>
    </row>
    <row r="50" spans="1:125" ht="9" customHeight="1" x14ac:dyDescent="0.2">
      <c r="BO50" s="155" t="s">
        <v>47</v>
      </c>
      <c r="BP50" s="155"/>
      <c r="BQ50" s="155"/>
      <c r="BR50" s="155"/>
      <c r="BS50" s="155"/>
      <c r="BT50" s="155"/>
      <c r="BU50" s="155"/>
      <c r="BV50" s="155"/>
      <c r="BW50" s="155"/>
      <c r="BX50" s="155"/>
      <c r="BY50" s="155"/>
      <c r="BZ50" s="155"/>
      <c r="CA50" s="147" t="e">
        <f>IF($M$27="CENTRALISED STANDARD RESUSCITATION (CPR)",IF(COUNTIF(D42:U49,"*")&lt;2,160,VLOOKUP(M27,OPTIONS!A2:D27,3,FALSE)+(VLOOKUP('LIFESAVING EXAMS'!M27,OPTIONS!A2:D27,4,FALSE)*COUNTIF('LIFESAVING EXAMS'!D42:U49,"*"))),VLOOKUP(M27,OPTIONS!A2:D27,3,FALSE)+(VLOOKUP('LIFESAVING EXAMS'!M27,OPTIONS!A2:D27,4,FALSE)*COUNTIF('LIFESAVING EXAMS'!D42:U49,"*")))</f>
        <v>#N/A</v>
      </c>
      <c r="CB50" s="147"/>
      <c r="CC50" s="147"/>
      <c r="CD50" s="147"/>
      <c r="CE50" s="147"/>
      <c r="CF50" s="147"/>
      <c r="CG50" s="147"/>
      <c r="CH50" s="147"/>
      <c r="CI50" s="147"/>
      <c r="CK50" s="150"/>
      <c r="CL50" s="150"/>
      <c r="CM50" s="151"/>
      <c r="CN50" s="151"/>
      <c r="CO50" s="151"/>
      <c r="CP50" s="151"/>
      <c r="CQ50" s="151"/>
      <c r="CR50" s="151"/>
      <c r="CS50" s="151"/>
      <c r="CT50" s="151"/>
      <c r="CU50" s="151"/>
      <c r="CV50" s="151"/>
      <c r="CW50" s="151"/>
      <c r="CX50" s="151"/>
      <c r="CY50" s="151"/>
      <c r="CZ50" s="151"/>
      <c r="DA50" s="151"/>
      <c r="DB50" s="151"/>
      <c r="DC50" s="151"/>
      <c r="DD50" s="151"/>
      <c r="DE50" s="151"/>
      <c r="DF50" s="151"/>
      <c r="DG50" s="151"/>
      <c r="DH50" s="151"/>
      <c r="DI50" s="151"/>
      <c r="DJ50" s="151"/>
      <c r="DK50" s="151"/>
      <c r="DL50" s="151"/>
      <c r="DM50" s="151"/>
      <c r="DN50" s="151"/>
      <c r="DO50" s="151"/>
      <c r="DP50" s="151"/>
      <c r="DQ50" s="151"/>
      <c r="DR50" s="151"/>
      <c r="DS50" s="151"/>
      <c r="DT50" s="151"/>
      <c r="DU50" s="151"/>
    </row>
    <row r="51" spans="1:125" ht="9" customHeight="1" x14ac:dyDescent="0.2">
      <c r="BO51" s="156"/>
      <c r="BP51" s="156"/>
      <c r="BQ51" s="156"/>
      <c r="BR51" s="156"/>
      <c r="BS51" s="156"/>
      <c r="BT51" s="156"/>
      <c r="BU51" s="156"/>
      <c r="BV51" s="156"/>
      <c r="BW51" s="156"/>
      <c r="BX51" s="156"/>
      <c r="BY51" s="156"/>
      <c r="BZ51" s="156"/>
      <c r="CA51" s="148"/>
      <c r="CB51" s="148"/>
      <c r="CC51" s="148"/>
      <c r="CD51" s="148"/>
      <c r="CE51" s="148"/>
      <c r="CF51" s="148"/>
      <c r="CG51" s="148"/>
      <c r="CH51" s="148"/>
      <c r="CI51" s="148"/>
      <c r="CK51" s="150">
        <v>2</v>
      </c>
      <c r="CL51" s="150"/>
      <c r="CM51" s="151" t="s">
        <v>50</v>
      </c>
      <c r="CN51" s="151"/>
      <c r="CO51" s="151"/>
      <c r="CP51" s="151"/>
      <c r="CQ51" s="151"/>
      <c r="CR51" s="151"/>
      <c r="CS51" s="151"/>
      <c r="CT51" s="151"/>
      <c r="CU51" s="151"/>
      <c r="CV51" s="151"/>
      <c r="CW51" s="151"/>
      <c r="CX51" s="151"/>
      <c r="CY51" s="151"/>
      <c r="CZ51" s="151"/>
      <c r="DA51" s="151"/>
      <c r="DB51" s="151"/>
      <c r="DC51" s="151"/>
      <c r="DD51" s="151"/>
      <c r="DE51" s="151"/>
      <c r="DF51" s="151"/>
      <c r="DG51" s="151"/>
      <c r="DH51" s="151"/>
      <c r="DI51" s="151"/>
      <c r="DJ51" s="151"/>
      <c r="DK51" s="151"/>
      <c r="DL51" s="151"/>
      <c r="DM51" s="151"/>
      <c r="DN51" s="151"/>
      <c r="DO51" s="151"/>
      <c r="DP51" s="151"/>
      <c r="DQ51" s="151"/>
      <c r="DR51" s="151"/>
      <c r="DS51" s="151"/>
      <c r="DT51" s="151"/>
    </row>
    <row r="52" spans="1:125" ht="9" customHeight="1" thickBot="1" x14ac:dyDescent="0.25">
      <c r="CK52" s="150"/>
      <c r="CL52" s="150"/>
      <c r="CM52" s="151"/>
      <c r="CN52" s="151"/>
      <c r="CO52" s="151"/>
      <c r="CP52" s="151"/>
      <c r="CQ52" s="151"/>
      <c r="CR52" s="151"/>
      <c r="CS52" s="151"/>
      <c r="CT52" s="151"/>
      <c r="CU52" s="151"/>
      <c r="CV52" s="151"/>
      <c r="CW52" s="151"/>
      <c r="CX52" s="151"/>
      <c r="CY52" s="151"/>
      <c r="CZ52" s="151"/>
      <c r="DA52" s="151"/>
      <c r="DB52" s="151"/>
      <c r="DC52" s="151"/>
      <c r="DD52" s="151"/>
      <c r="DE52" s="151"/>
      <c r="DF52" s="151"/>
      <c r="DG52" s="151"/>
      <c r="DH52" s="151"/>
      <c r="DI52" s="151"/>
      <c r="DJ52" s="151"/>
      <c r="DK52" s="151"/>
      <c r="DL52" s="151"/>
      <c r="DM52" s="151"/>
      <c r="DN52" s="151"/>
      <c r="DO52" s="151"/>
      <c r="DP52" s="151"/>
      <c r="DQ52" s="151"/>
      <c r="DR52" s="151"/>
      <c r="DS52" s="151"/>
      <c r="DT52" s="151"/>
    </row>
    <row r="53" spans="1:125" ht="9" customHeight="1" x14ac:dyDescent="0.2">
      <c r="A53" s="27"/>
      <c r="B53" s="152" t="s">
        <v>49</v>
      </c>
      <c r="C53" s="152"/>
      <c r="D53" s="152"/>
      <c r="E53" s="152"/>
      <c r="F53" s="152"/>
      <c r="G53" s="152"/>
      <c r="H53" s="152"/>
      <c r="I53" s="152"/>
      <c r="J53" s="152"/>
      <c r="K53" s="152"/>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9"/>
      <c r="CK53" s="150">
        <v>3</v>
      </c>
      <c r="CL53" s="150"/>
      <c r="CM53" s="151" t="s">
        <v>503</v>
      </c>
      <c r="CN53" s="151"/>
      <c r="CO53" s="151"/>
      <c r="CP53" s="151"/>
      <c r="CQ53" s="151"/>
      <c r="CR53" s="151"/>
      <c r="CS53" s="151"/>
      <c r="CT53" s="151"/>
      <c r="CU53" s="151"/>
      <c r="CV53" s="151"/>
      <c r="CW53" s="151"/>
      <c r="CX53" s="151"/>
      <c r="CY53" s="151"/>
      <c r="CZ53" s="151"/>
      <c r="DA53" s="151"/>
      <c r="DB53" s="151"/>
      <c r="DC53" s="151"/>
      <c r="DD53" s="151"/>
      <c r="DE53" s="151"/>
      <c r="DF53" s="151"/>
      <c r="DG53" s="151"/>
      <c r="DH53" s="151"/>
      <c r="DI53" s="151"/>
      <c r="DJ53" s="151"/>
      <c r="DK53" s="151"/>
      <c r="DL53" s="151"/>
      <c r="DM53" s="151"/>
      <c r="DN53" s="151"/>
      <c r="DO53" s="151"/>
      <c r="DP53" s="151"/>
      <c r="DQ53" s="151"/>
      <c r="DR53" s="151"/>
      <c r="DS53" s="151"/>
      <c r="DT53" s="151"/>
    </row>
    <row r="54" spans="1:125" ht="9" customHeight="1" x14ac:dyDescent="0.2">
      <c r="A54" s="30"/>
      <c r="B54" s="153"/>
      <c r="C54" s="153"/>
      <c r="D54" s="153"/>
      <c r="E54" s="153"/>
      <c r="F54" s="153"/>
      <c r="G54" s="153"/>
      <c r="H54" s="153"/>
      <c r="I54" s="153"/>
      <c r="J54" s="153"/>
      <c r="K54" s="153"/>
      <c r="CI54" s="31"/>
      <c r="CK54" s="150"/>
      <c r="CL54" s="150"/>
      <c r="CM54" s="151"/>
      <c r="CN54" s="151"/>
      <c r="CO54" s="151"/>
      <c r="CP54" s="151"/>
      <c r="CQ54" s="151"/>
      <c r="CR54" s="151"/>
      <c r="CS54" s="151"/>
      <c r="CT54" s="151"/>
      <c r="CU54" s="151"/>
      <c r="CV54" s="151"/>
      <c r="CW54" s="151"/>
      <c r="CX54" s="151"/>
      <c r="CY54" s="151"/>
      <c r="CZ54" s="151"/>
      <c r="DA54" s="151"/>
      <c r="DB54" s="151"/>
      <c r="DC54" s="151"/>
      <c r="DD54" s="151"/>
      <c r="DE54" s="151"/>
      <c r="DF54" s="151"/>
      <c r="DG54" s="151"/>
      <c r="DH54" s="151"/>
      <c r="DI54" s="151"/>
      <c r="DJ54" s="151"/>
      <c r="DK54" s="151"/>
      <c r="DL54" s="151"/>
      <c r="DM54" s="151"/>
      <c r="DN54" s="151"/>
      <c r="DO54" s="151"/>
      <c r="DP54" s="151"/>
      <c r="DQ54" s="151"/>
      <c r="DR54" s="151"/>
      <c r="DS54" s="151"/>
      <c r="DT54" s="151"/>
    </row>
    <row r="55" spans="1:125" ht="9" customHeight="1" x14ac:dyDescent="0.2">
      <c r="A55" s="30"/>
      <c r="B55" s="264" t="s">
        <v>52</v>
      </c>
      <c r="C55" s="264"/>
      <c r="D55" s="264"/>
      <c r="E55" s="264"/>
      <c r="F55" s="264"/>
      <c r="G55" s="264"/>
      <c r="H55" s="264"/>
      <c r="I55" s="264"/>
      <c r="J55" s="264"/>
      <c r="K55" s="264"/>
      <c r="L55" s="263"/>
      <c r="M55" s="263"/>
      <c r="N55" s="263"/>
      <c r="O55" s="263"/>
      <c r="P55" s="263"/>
      <c r="Q55" s="263"/>
      <c r="R55" s="263"/>
      <c r="S55" s="263"/>
      <c r="T55" s="263"/>
      <c r="U55" s="263"/>
      <c r="W55" s="264" t="s">
        <v>53</v>
      </c>
      <c r="X55" s="264"/>
      <c r="Y55" s="264"/>
      <c r="Z55" s="264"/>
      <c r="AA55" s="264"/>
      <c r="AB55" s="264"/>
      <c r="AC55" s="264"/>
      <c r="AD55" s="264"/>
      <c r="AE55" s="264"/>
      <c r="AF55" s="264"/>
      <c r="AG55" s="263"/>
      <c r="AH55" s="263"/>
      <c r="AI55" s="263"/>
      <c r="AJ55" s="263"/>
      <c r="AK55" s="263"/>
      <c r="AL55" s="263"/>
      <c r="AM55" s="263"/>
      <c r="AN55" s="263"/>
      <c r="AO55" s="263"/>
      <c r="AP55" s="263"/>
      <c r="AR55" s="264" t="s">
        <v>54</v>
      </c>
      <c r="AS55" s="264"/>
      <c r="AT55" s="264"/>
      <c r="AU55" s="264"/>
      <c r="AV55" s="264"/>
      <c r="AW55" s="264"/>
      <c r="AX55" s="264"/>
      <c r="AY55" s="264"/>
      <c r="AZ55" s="264"/>
      <c r="BA55" s="264"/>
      <c r="BB55" s="264"/>
      <c r="BC55" s="264"/>
      <c r="BD55" s="263"/>
      <c r="BE55" s="263"/>
      <c r="BF55" s="263"/>
      <c r="BG55" s="263"/>
      <c r="BH55" s="263"/>
      <c r="BI55" s="263"/>
      <c r="BJ55" s="263"/>
      <c r="BK55" s="263"/>
      <c r="BL55" s="263"/>
      <c r="BM55" s="263"/>
      <c r="BN55" s="263"/>
      <c r="BO55" s="263"/>
      <c r="BP55" s="263"/>
      <c r="BQ55" s="263"/>
      <c r="BR55" s="263"/>
      <c r="BS55" s="8"/>
      <c r="BT55" s="264" t="s">
        <v>55</v>
      </c>
      <c r="BU55" s="264"/>
      <c r="BV55" s="264"/>
      <c r="BW55" s="264"/>
      <c r="BX55" s="264"/>
      <c r="BY55" s="262"/>
      <c r="BZ55" s="263"/>
      <c r="CA55" s="263"/>
      <c r="CB55" s="263"/>
      <c r="CC55" s="263"/>
      <c r="CD55" s="263"/>
      <c r="CE55" s="263"/>
      <c r="CF55" s="263"/>
      <c r="CG55" s="263"/>
      <c r="CH55" s="263"/>
      <c r="CI55" s="31"/>
      <c r="CK55" s="150"/>
      <c r="CL55" s="150"/>
      <c r="CM55" s="151"/>
      <c r="CN55" s="151"/>
      <c r="CO55" s="151"/>
      <c r="CP55" s="151"/>
      <c r="CQ55" s="151"/>
      <c r="CR55" s="151"/>
      <c r="CS55" s="151"/>
      <c r="CT55" s="151"/>
      <c r="CU55" s="151"/>
      <c r="CV55" s="151"/>
      <c r="CW55" s="151"/>
      <c r="CX55" s="151"/>
      <c r="CY55" s="151"/>
      <c r="CZ55" s="151"/>
      <c r="DA55" s="151"/>
      <c r="DB55" s="151"/>
      <c r="DC55" s="151"/>
      <c r="DD55" s="151"/>
      <c r="DE55" s="151"/>
      <c r="DF55" s="151"/>
      <c r="DG55" s="151"/>
      <c r="DH55" s="151"/>
      <c r="DI55" s="151"/>
      <c r="DJ55" s="151"/>
      <c r="DK55" s="151"/>
      <c r="DL55" s="151"/>
      <c r="DM55" s="151"/>
      <c r="DN55" s="151"/>
      <c r="DO55" s="151"/>
      <c r="DP55" s="151"/>
      <c r="DQ55" s="151"/>
      <c r="DR55" s="151"/>
      <c r="DS55" s="151"/>
      <c r="DT55" s="151"/>
    </row>
    <row r="56" spans="1:125" ht="9" customHeight="1" x14ac:dyDescent="0.2">
      <c r="A56" s="30"/>
      <c r="B56" s="264"/>
      <c r="C56" s="264"/>
      <c r="D56" s="264"/>
      <c r="E56" s="264"/>
      <c r="F56" s="264"/>
      <c r="G56" s="264"/>
      <c r="H56" s="264"/>
      <c r="I56" s="264"/>
      <c r="J56" s="264"/>
      <c r="K56" s="264"/>
      <c r="L56" s="263"/>
      <c r="M56" s="263"/>
      <c r="N56" s="263"/>
      <c r="O56" s="263"/>
      <c r="P56" s="263"/>
      <c r="Q56" s="263"/>
      <c r="R56" s="263"/>
      <c r="S56" s="263"/>
      <c r="T56" s="263"/>
      <c r="U56" s="263"/>
      <c r="W56" s="264"/>
      <c r="X56" s="264"/>
      <c r="Y56" s="264"/>
      <c r="Z56" s="264"/>
      <c r="AA56" s="264"/>
      <c r="AB56" s="264"/>
      <c r="AC56" s="264"/>
      <c r="AD56" s="264"/>
      <c r="AE56" s="264"/>
      <c r="AF56" s="264"/>
      <c r="AG56" s="263"/>
      <c r="AH56" s="263"/>
      <c r="AI56" s="263"/>
      <c r="AJ56" s="263"/>
      <c r="AK56" s="263"/>
      <c r="AL56" s="263"/>
      <c r="AM56" s="263"/>
      <c r="AN56" s="263"/>
      <c r="AO56" s="263"/>
      <c r="AP56" s="263"/>
      <c r="AR56" s="264"/>
      <c r="AS56" s="264"/>
      <c r="AT56" s="264"/>
      <c r="AU56" s="264"/>
      <c r="AV56" s="264"/>
      <c r="AW56" s="264"/>
      <c r="AX56" s="264"/>
      <c r="AY56" s="264"/>
      <c r="AZ56" s="264"/>
      <c r="BA56" s="264"/>
      <c r="BB56" s="264"/>
      <c r="BC56" s="264"/>
      <c r="BD56" s="263"/>
      <c r="BE56" s="263"/>
      <c r="BF56" s="263"/>
      <c r="BG56" s="263"/>
      <c r="BH56" s="263"/>
      <c r="BI56" s="263"/>
      <c r="BJ56" s="263"/>
      <c r="BK56" s="263"/>
      <c r="BL56" s="263"/>
      <c r="BM56" s="263"/>
      <c r="BN56" s="263"/>
      <c r="BO56" s="263"/>
      <c r="BP56" s="263"/>
      <c r="BQ56" s="263"/>
      <c r="BR56" s="263"/>
      <c r="BS56" s="8"/>
      <c r="BT56" s="264"/>
      <c r="BU56" s="264"/>
      <c r="BV56" s="264"/>
      <c r="BW56" s="264"/>
      <c r="BX56" s="264"/>
      <c r="BY56" s="263"/>
      <c r="BZ56" s="263"/>
      <c r="CA56" s="263"/>
      <c r="CB56" s="263"/>
      <c r="CC56" s="263"/>
      <c r="CD56" s="263"/>
      <c r="CE56" s="263"/>
      <c r="CF56" s="263"/>
      <c r="CG56" s="263"/>
      <c r="CH56" s="263"/>
      <c r="CI56" s="31"/>
      <c r="CL56" s="149" t="s">
        <v>56</v>
      </c>
      <c r="CM56" s="149"/>
      <c r="CN56" s="149"/>
      <c r="CO56" s="149"/>
      <c r="CP56" s="149"/>
      <c r="CQ56" s="149"/>
      <c r="CR56" s="149"/>
      <c r="CS56" s="149"/>
      <c r="CT56" s="149"/>
      <c r="CU56" s="149"/>
      <c r="CV56" s="149"/>
      <c r="CW56" s="149"/>
      <c r="CX56" s="149"/>
      <c r="CY56" s="149"/>
      <c r="CZ56" s="149"/>
      <c r="DA56" s="149"/>
      <c r="DB56" s="149"/>
      <c r="DC56" s="149"/>
      <c r="DD56" s="149"/>
      <c r="DE56" s="149"/>
      <c r="DF56" s="149"/>
      <c r="DG56" s="149"/>
      <c r="DH56" s="149"/>
      <c r="DI56" s="149"/>
      <c r="DJ56" s="149"/>
      <c r="DK56" s="149"/>
      <c r="DL56" s="149"/>
      <c r="DM56" s="149"/>
      <c r="DN56" s="149"/>
      <c r="DO56" s="149"/>
      <c r="DP56" s="149"/>
      <c r="DQ56" s="149"/>
      <c r="DR56" s="149"/>
      <c r="DS56" s="149"/>
      <c r="DT56" s="149"/>
    </row>
    <row r="57" spans="1:125" ht="9" customHeight="1" thickBot="1" x14ac:dyDescent="0.25">
      <c r="A57" s="3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4"/>
      <c r="CL57" s="149"/>
      <c r="CM57" s="149"/>
      <c r="CN57" s="149"/>
      <c r="CO57" s="149"/>
      <c r="CP57" s="149"/>
      <c r="CQ57" s="149"/>
      <c r="CR57" s="149"/>
      <c r="CS57" s="149"/>
      <c r="CT57" s="149"/>
      <c r="CU57" s="149"/>
      <c r="CV57" s="149"/>
      <c r="CW57" s="149"/>
      <c r="CX57" s="149"/>
      <c r="CY57" s="149"/>
      <c r="CZ57" s="149"/>
      <c r="DA57" s="149"/>
      <c r="DB57" s="149"/>
      <c r="DC57" s="149"/>
      <c r="DD57" s="149"/>
      <c r="DE57" s="149"/>
      <c r="DF57" s="149"/>
      <c r="DG57" s="149"/>
      <c r="DH57" s="149"/>
      <c r="DI57" s="149"/>
      <c r="DJ57" s="149"/>
      <c r="DK57" s="149"/>
      <c r="DL57" s="149"/>
      <c r="DM57" s="149"/>
      <c r="DN57" s="149"/>
      <c r="DO57" s="149"/>
      <c r="DP57" s="149"/>
      <c r="DQ57" s="149"/>
      <c r="DR57" s="149"/>
      <c r="DS57" s="149"/>
      <c r="DT57" s="149"/>
    </row>
    <row r="58" spans="1:125" ht="6" customHeight="1" x14ac:dyDescent="0.2">
      <c r="H58" s="265" t="s">
        <v>0</v>
      </c>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AX58" s="265"/>
      <c r="AY58" s="265"/>
      <c r="AZ58" s="265"/>
      <c r="BA58" s="265"/>
      <c r="BB58" s="265"/>
      <c r="BC58" s="265"/>
      <c r="BD58" s="265"/>
      <c r="BE58" s="265"/>
      <c r="BF58" s="265"/>
      <c r="BG58" s="265"/>
      <c r="BQ58" s="261" t="s">
        <v>1</v>
      </c>
      <c r="BR58" s="261"/>
      <c r="BS58" s="261"/>
      <c r="BT58" s="261"/>
      <c r="BU58" s="261"/>
      <c r="BV58" s="261"/>
      <c r="BW58" s="261"/>
      <c r="BX58" s="261"/>
      <c r="BY58" s="261"/>
      <c r="BZ58" s="261"/>
      <c r="CA58" s="261"/>
      <c r="CB58" s="261"/>
      <c r="CC58" s="261"/>
      <c r="CD58" s="261"/>
      <c r="CE58" s="261"/>
      <c r="CF58" s="261"/>
      <c r="CG58" s="261"/>
      <c r="CH58" s="261"/>
      <c r="CI58" s="261"/>
    </row>
    <row r="59" spans="1:125" ht="6" customHeight="1" x14ac:dyDescent="0.2">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5"/>
      <c r="BG59" s="265"/>
      <c r="BQ59" s="261"/>
      <c r="BR59" s="261"/>
      <c r="BS59" s="261"/>
      <c r="BT59" s="261"/>
      <c r="BU59" s="261"/>
      <c r="BV59" s="261"/>
      <c r="BW59" s="261"/>
      <c r="BX59" s="261"/>
      <c r="BY59" s="261"/>
      <c r="BZ59" s="261"/>
      <c r="CA59" s="261"/>
      <c r="CB59" s="261"/>
      <c r="CC59" s="261"/>
      <c r="CD59" s="261"/>
      <c r="CE59" s="261"/>
      <c r="CF59" s="261"/>
      <c r="CG59" s="261"/>
      <c r="CH59" s="261"/>
      <c r="CI59" s="261"/>
    </row>
    <row r="60" spans="1:125" ht="6" customHeight="1" x14ac:dyDescent="0.2">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T60" s="261" t="s">
        <v>2</v>
      </c>
      <c r="BU60" s="261"/>
      <c r="BV60" s="261"/>
      <c r="BW60" s="261"/>
      <c r="BX60" s="261"/>
      <c r="BY60" s="261"/>
      <c r="BZ60" s="261"/>
      <c r="CA60" s="261"/>
      <c r="CB60" s="261"/>
      <c r="CC60" s="261"/>
      <c r="CD60" s="261"/>
      <c r="CE60" s="261"/>
      <c r="CF60" s="261"/>
      <c r="CG60" s="261"/>
      <c r="CH60" s="261"/>
      <c r="CI60" s="261"/>
    </row>
    <row r="61" spans="1:125" ht="6" customHeight="1" x14ac:dyDescent="0.2">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T61" s="261"/>
      <c r="BU61" s="261"/>
      <c r="BV61" s="261"/>
      <c r="BW61" s="261"/>
      <c r="BX61" s="261"/>
      <c r="BY61" s="261"/>
      <c r="BZ61" s="261"/>
      <c r="CA61" s="261"/>
      <c r="CB61" s="261"/>
      <c r="CC61" s="261"/>
      <c r="CD61" s="261"/>
      <c r="CE61" s="261"/>
      <c r="CF61" s="261"/>
      <c r="CG61" s="261"/>
      <c r="CH61" s="261"/>
      <c r="CI61" s="261"/>
    </row>
    <row r="62" spans="1:125" ht="6" customHeight="1" x14ac:dyDescent="0.2">
      <c r="H62" s="200" t="s">
        <v>3</v>
      </c>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c r="BA62" s="200"/>
      <c r="BB62" s="200"/>
      <c r="BC62" s="200"/>
      <c r="BD62" s="200"/>
      <c r="BE62" s="200"/>
      <c r="BF62" s="200"/>
      <c r="BG62" s="200"/>
      <c r="BT62" s="261" t="s">
        <v>4</v>
      </c>
      <c r="BU62" s="261"/>
      <c r="BV62" s="261"/>
      <c r="BW62" s="261"/>
      <c r="BX62" s="261"/>
      <c r="BY62" s="261"/>
      <c r="BZ62" s="261"/>
      <c r="CA62" s="261"/>
      <c r="CB62" s="261"/>
      <c r="CC62" s="261"/>
      <c r="CD62" s="261"/>
      <c r="CE62" s="261"/>
      <c r="CF62" s="261"/>
      <c r="CG62" s="261"/>
      <c r="CH62" s="261"/>
      <c r="CI62" s="261"/>
    </row>
    <row r="63" spans="1:125" ht="6" customHeight="1" x14ac:dyDescent="0.2">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0"/>
      <c r="AY63" s="200"/>
      <c r="AZ63" s="200"/>
      <c r="BA63" s="200"/>
      <c r="BB63" s="200"/>
      <c r="BC63" s="200"/>
      <c r="BD63" s="200"/>
      <c r="BE63" s="200"/>
      <c r="BF63" s="200"/>
      <c r="BG63" s="200"/>
      <c r="BT63" s="261"/>
      <c r="BU63" s="261"/>
      <c r="BV63" s="261"/>
      <c r="BW63" s="261"/>
      <c r="BX63" s="261"/>
      <c r="BY63" s="261"/>
      <c r="BZ63" s="261"/>
      <c r="CA63" s="261"/>
      <c r="CB63" s="261"/>
      <c r="CC63" s="261"/>
      <c r="CD63" s="261"/>
      <c r="CE63" s="261"/>
      <c r="CF63" s="261"/>
      <c r="CG63" s="261"/>
      <c r="CH63" s="261"/>
      <c r="CI63" s="261"/>
    </row>
    <row r="64" spans="1:125" ht="6" customHeight="1" x14ac:dyDescent="0.2">
      <c r="BP64" s="261" t="s">
        <v>5</v>
      </c>
      <c r="BQ64" s="261"/>
      <c r="BR64" s="261"/>
      <c r="BS64" s="261"/>
      <c r="BT64" s="261"/>
      <c r="BU64" s="261"/>
      <c r="BV64" s="261"/>
      <c r="BW64" s="261"/>
      <c r="BX64" s="261" t="s">
        <v>6</v>
      </c>
      <c r="BY64" s="261"/>
      <c r="BZ64" s="261"/>
      <c r="CA64" s="261"/>
      <c r="CB64" s="261"/>
      <c r="CC64" s="261"/>
      <c r="CD64" s="261"/>
      <c r="CE64" s="261"/>
      <c r="CF64" s="261"/>
      <c r="CG64" s="261"/>
      <c r="CH64" s="261"/>
      <c r="CI64" s="261"/>
    </row>
    <row r="65" spans="1:87" ht="6" customHeight="1" x14ac:dyDescent="0.2">
      <c r="BP65" s="261"/>
      <c r="BQ65" s="261"/>
      <c r="BR65" s="261"/>
      <c r="BS65" s="261"/>
      <c r="BT65" s="261"/>
      <c r="BU65" s="261"/>
      <c r="BV65" s="261"/>
      <c r="BW65" s="261"/>
      <c r="BX65" s="261"/>
      <c r="BY65" s="261"/>
      <c r="BZ65" s="261"/>
      <c r="CA65" s="261"/>
      <c r="CB65" s="261"/>
      <c r="CC65" s="261"/>
      <c r="CD65" s="261"/>
      <c r="CE65" s="261"/>
      <c r="CF65" s="261"/>
      <c r="CG65" s="261"/>
      <c r="CH65" s="261"/>
      <c r="CI65" s="261"/>
    </row>
    <row r="67" spans="1:87" ht="13.35" customHeight="1" x14ac:dyDescent="0.2">
      <c r="A67" s="247">
        <f>R15</f>
        <v>0</v>
      </c>
      <c r="B67" s="248"/>
      <c r="C67" s="248"/>
      <c r="D67" s="248"/>
      <c r="E67" s="248"/>
      <c r="F67" s="248"/>
      <c r="G67" s="248"/>
      <c r="H67" s="248"/>
      <c r="I67" s="248"/>
      <c r="J67" s="248"/>
      <c r="K67" s="248"/>
      <c r="L67" s="248"/>
      <c r="M67" s="248"/>
      <c r="N67" s="248"/>
      <c r="O67" s="248"/>
      <c r="P67" s="248"/>
      <c r="Q67" s="248"/>
      <c r="R67" s="248"/>
      <c r="S67" s="248"/>
      <c r="T67" s="248"/>
      <c r="U67" s="248"/>
      <c r="V67" s="248"/>
      <c r="W67" s="248"/>
      <c r="X67" s="248"/>
      <c r="Y67" s="248"/>
      <c r="Z67" s="248"/>
      <c r="AA67" s="248"/>
      <c r="AB67" s="248"/>
      <c r="AC67" s="248"/>
      <c r="AD67" s="248"/>
      <c r="AE67" s="248"/>
      <c r="AF67" s="248"/>
      <c r="AG67" s="248"/>
      <c r="AH67" s="248"/>
      <c r="AI67" s="248"/>
      <c r="AJ67" s="248"/>
      <c r="AK67" s="248"/>
      <c r="AL67" s="248"/>
      <c r="AM67" s="248"/>
      <c r="AN67" s="248"/>
      <c r="AO67" s="248"/>
      <c r="AP67" s="248"/>
      <c r="AQ67" s="248"/>
      <c r="AR67" s="248"/>
      <c r="AS67" s="248"/>
      <c r="AT67" s="248"/>
      <c r="AU67" s="248"/>
      <c r="AV67" s="248"/>
      <c r="AW67" s="248"/>
      <c r="AX67" s="248"/>
      <c r="AY67" s="248"/>
      <c r="AZ67" s="248"/>
      <c r="BA67" s="248"/>
      <c r="BB67" s="248"/>
      <c r="BC67" s="248"/>
      <c r="BD67" s="248"/>
      <c r="BE67" s="248"/>
      <c r="BF67" s="248"/>
      <c r="BG67" s="248"/>
      <c r="BH67" s="248"/>
      <c r="BI67" s="248"/>
      <c r="BJ67" s="248"/>
      <c r="BK67" s="248"/>
      <c r="BL67" s="248"/>
      <c r="BM67" s="248"/>
      <c r="BN67" s="248"/>
      <c r="BO67" s="248"/>
      <c r="BP67" s="248"/>
      <c r="BQ67" s="248"/>
      <c r="BR67" s="243" t="str">
        <f>BR10</f>
        <v xml:space="preserve">E2024 </v>
      </c>
      <c r="BS67" s="243"/>
      <c r="BT67" s="243"/>
      <c r="BU67" s="243"/>
      <c r="BV67" s="243"/>
      <c r="BW67" s="243" t="s">
        <v>9</v>
      </c>
      <c r="BX67" s="245">
        <f>BX10</f>
        <v>0</v>
      </c>
      <c r="BY67" s="245"/>
      <c r="BZ67" s="245"/>
      <c r="CA67" s="245"/>
      <c r="CB67" s="245"/>
      <c r="CC67" s="243" t="s">
        <v>9</v>
      </c>
      <c r="CD67" s="243" t="e">
        <f>VLOOKUP(M27,OPTIONS!A2:B21,2,FALSE)</f>
        <v>#N/A</v>
      </c>
      <c r="CE67" s="243"/>
      <c r="CF67" s="243"/>
      <c r="CG67" s="243"/>
      <c r="CH67" s="243"/>
      <c r="CI67" s="14"/>
    </row>
    <row r="68" spans="1:87" ht="12.75" customHeight="1" x14ac:dyDescent="0.2">
      <c r="A68" s="249"/>
      <c r="B68" s="250"/>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c r="AP68" s="250"/>
      <c r="AQ68" s="250"/>
      <c r="AR68" s="250"/>
      <c r="AS68" s="250"/>
      <c r="AT68" s="250"/>
      <c r="AU68" s="250"/>
      <c r="AV68" s="250"/>
      <c r="AW68" s="250"/>
      <c r="AX68" s="250"/>
      <c r="AY68" s="250"/>
      <c r="AZ68" s="250"/>
      <c r="BA68" s="250"/>
      <c r="BB68" s="250"/>
      <c r="BC68" s="250"/>
      <c r="BD68" s="250"/>
      <c r="BE68" s="250"/>
      <c r="BF68" s="250"/>
      <c r="BG68" s="250"/>
      <c r="BH68" s="250"/>
      <c r="BI68" s="250"/>
      <c r="BJ68" s="250"/>
      <c r="BK68" s="250"/>
      <c r="BL68" s="250"/>
      <c r="BM68" s="250"/>
      <c r="BN68" s="250"/>
      <c r="BO68" s="250"/>
      <c r="BP68" s="250"/>
      <c r="BQ68" s="250"/>
      <c r="BR68" s="244"/>
      <c r="BS68" s="244"/>
      <c r="BT68" s="244"/>
      <c r="BU68" s="244"/>
      <c r="BV68" s="244"/>
      <c r="BW68" s="244"/>
      <c r="BX68" s="246"/>
      <c r="BY68" s="246"/>
      <c r="BZ68" s="246"/>
      <c r="CA68" s="246"/>
      <c r="CB68" s="246"/>
      <c r="CC68" s="244"/>
      <c r="CD68" s="244"/>
      <c r="CE68" s="244"/>
      <c r="CF68" s="244"/>
      <c r="CG68" s="244"/>
      <c r="CH68" s="244"/>
      <c r="CI68" s="16"/>
    </row>
    <row r="69" spans="1:87" ht="14.25" customHeight="1" x14ac:dyDescent="0.25">
      <c r="A69" s="35"/>
      <c r="B69" s="241" t="s">
        <v>57</v>
      </c>
      <c r="C69" s="241"/>
      <c r="D69" s="241"/>
      <c r="E69" s="241"/>
      <c r="F69" s="241"/>
      <c r="G69" s="241"/>
      <c r="H69" s="241"/>
      <c r="I69" s="241"/>
      <c r="J69" s="241"/>
      <c r="K69" s="241"/>
      <c r="L69" s="241"/>
      <c r="M69" s="241"/>
      <c r="N69" s="239">
        <f>R12</f>
        <v>0</v>
      </c>
      <c r="O69" s="239"/>
      <c r="P69" s="239"/>
      <c r="Q69" s="239"/>
      <c r="R69" s="239"/>
      <c r="S69" s="239"/>
      <c r="T69" s="239"/>
      <c r="U69" s="239"/>
      <c r="V69" s="239"/>
      <c r="W69" s="239"/>
      <c r="X69" s="239"/>
      <c r="Y69" s="239"/>
      <c r="Z69" s="239"/>
      <c r="AA69" s="239"/>
      <c r="AB69" s="239"/>
      <c r="AC69" s="239"/>
      <c r="AD69" s="38"/>
      <c r="AE69" s="241" t="s">
        <v>55</v>
      </c>
      <c r="AF69" s="241"/>
      <c r="AG69" s="241"/>
      <c r="AH69" s="241"/>
      <c r="AI69" s="241"/>
      <c r="AJ69" s="241"/>
      <c r="AK69" s="257">
        <f>I33</f>
        <v>0</v>
      </c>
      <c r="AL69" s="257"/>
      <c r="AM69" s="257"/>
      <c r="AN69" s="257"/>
      <c r="AO69" s="257"/>
      <c r="AP69" s="257"/>
      <c r="AQ69" s="257"/>
      <c r="AR69" s="258"/>
      <c r="AS69" s="11"/>
      <c r="AT69" s="241" t="s">
        <v>58</v>
      </c>
      <c r="AU69" s="251"/>
      <c r="AV69" s="251"/>
      <c r="AW69" s="251"/>
      <c r="AX69" s="251"/>
      <c r="AY69" s="251"/>
      <c r="AZ69" s="253">
        <f>Y33</f>
        <v>0</v>
      </c>
      <c r="BA69" s="253"/>
      <c r="BB69" s="253"/>
      <c r="BC69" s="253"/>
      <c r="BD69" s="253"/>
      <c r="BE69" s="253"/>
      <c r="BF69" s="254"/>
      <c r="BG69" s="11"/>
      <c r="BH69" s="241" t="s">
        <v>59</v>
      </c>
      <c r="BI69" s="241"/>
      <c r="BJ69" s="241"/>
      <c r="BK69" s="241"/>
      <c r="BL69" s="241"/>
      <c r="BM69" s="241"/>
      <c r="BN69" s="239">
        <f>I30</f>
        <v>0</v>
      </c>
      <c r="BO69" s="239"/>
      <c r="BP69" s="239"/>
      <c r="BQ69" s="239"/>
      <c r="BR69" s="239"/>
      <c r="BS69" s="239"/>
      <c r="BT69" s="239"/>
      <c r="BU69" s="239"/>
      <c r="BV69" s="239"/>
      <c r="BW69" s="239"/>
      <c r="BX69" s="239"/>
      <c r="BY69" s="239"/>
      <c r="BZ69" s="239"/>
      <c r="CA69" s="239"/>
      <c r="CB69" s="239"/>
      <c r="CC69" s="239"/>
      <c r="CD69" s="239"/>
      <c r="CE69" s="239"/>
      <c r="CF69" s="239"/>
      <c r="CG69" s="239"/>
      <c r="CH69" s="239"/>
      <c r="CI69" s="36"/>
    </row>
    <row r="70" spans="1:87" ht="13.2" x14ac:dyDescent="0.25">
      <c r="A70" s="37"/>
      <c r="B70" s="242"/>
      <c r="C70" s="242"/>
      <c r="D70" s="242"/>
      <c r="E70" s="242"/>
      <c r="F70" s="242"/>
      <c r="G70" s="242"/>
      <c r="H70" s="242"/>
      <c r="I70" s="242"/>
      <c r="J70" s="242"/>
      <c r="K70" s="242"/>
      <c r="L70" s="242"/>
      <c r="M70" s="242"/>
      <c r="N70" s="240"/>
      <c r="O70" s="240"/>
      <c r="P70" s="240"/>
      <c r="Q70" s="240"/>
      <c r="R70" s="240"/>
      <c r="S70" s="240"/>
      <c r="T70" s="240"/>
      <c r="U70" s="240"/>
      <c r="V70" s="240"/>
      <c r="W70" s="240"/>
      <c r="X70" s="240"/>
      <c r="Y70" s="240"/>
      <c r="Z70" s="240"/>
      <c r="AA70" s="240"/>
      <c r="AB70" s="240"/>
      <c r="AC70" s="240"/>
      <c r="AD70" s="3"/>
      <c r="AE70" s="242"/>
      <c r="AF70" s="242"/>
      <c r="AG70" s="242"/>
      <c r="AH70" s="242"/>
      <c r="AI70" s="242"/>
      <c r="AJ70" s="242"/>
      <c r="AK70" s="259"/>
      <c r="AL70" s="259"/>
      <c r="AM70" s="259"/>
      <c r="AN70" s="259"/>
      <c r="AO70" s="259"/>
      <c r="AP70" s="259"/>
      <c r="AQ70" s="259"/>
      <c r="AR70" s="260"/>
      <c r="AS70" s="12"/>
      <c r="AT70" s="252"/>
      <c r="AU70" s="252"/>
      <c r="AV70" s="252"/>
      <c r="AW70" s="252"/>
      <c r="AX70" s="252"/>
      <c r="AY70" s="252"/>
      <c r="AZ70" s="255"/>
      <c r="BA70" s="255"/>
      <c r="BB70" s="255"/>
      <c r="BC70" s="255"/>
      <c r="BD70" s="255"/>
      <c r="BE70" s="255"/>
      <c r="BF70" s="256"/>
      <c r="BG70" s="3"/>
      <c r="BH70" s="242"/>
      <c r="BI70" s="242"/>
      <c r="BJ70" s="242"/>
      <c r="BK70" s="242"/>
      <c r="BL70" s="242"/>
      <c r="BM70" s="242"/>
      <c r="BN70" s="240"/>
      <c r="BO70" s="240"/>
      <c r="BP70" s="240"/>
      <c r="BQ70" s="240"/>
      <c r="BR70" s="240"/>
      <c r="BS70" s="240"/>
      <c r="BT70" s="240"/>
      <c r="BU70" s="240"/>
      <c r="BV70" s="240"/>
      <c r="BW70" s="240"/>
      <c r="BX70" s="240"/>
      <c r="BY70" s="240"/>
      <c r="BZ70" s="240"/>
      <c r="CA70" s="240"/>
      <c r="CB70" s="240"/>
      <c r="CC70" s="240"/>
      <c r="CD70" s="240"/>
      <c r="CE70" s="240"/>
      <c r="CF70" s="240"/>
      <c r="CG70" s="240"/>
      <c r="CH70" s="240"/>
      <c r="CI70" s="26"/>
    </row>
    <row r="71" spans="1:87" ht="9"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P71" s="1"/>
      <c r="BQ71" s="1"/>
      <c r="BR71" s="1"/>
      <c r="BS71" s="1"/>
      <c r="BT71" s="1"/>
      <c r="BU71" s="1"/>
      <c r="BV71" s="1"/>
      <c r="BW71" s="1"/>
      <c r="BX71" s="1"/>
      <c r="BY71" s="1"/>
      <c r="BZ71" s="1"/>
      <c r="CA71" s="1"/>
      <c r="CB71" s="1"/>
      <c r="CC71" s="1"/>
      <c r="CD71" s="1"/>
      <c r="CE71" s="1"/>
      <c r="CF71" s="1"/>
      <c r="CG71" s="1"/>
      <c r="CH71" s="1"/>
      <c r="CI71" s="1"/>
    </row>
    <row r="72" spans="1:87" ht="9" customHeight="1" x14ac:dyDescent="0.2">
      <c r="A72" s="195" t="s">
        <v>60</v>
      </c>
      <c r="B72" s="195"/>
      <c r="C72" s="195"/>
      <c r="D72" s="195"/>
      <c r="E72" s="195"/>
      <c r="F72" s="195"/>
      <c r="G72" s="195"/>
      <c r="H72" s="195"/>
      <c r="I72" s="195"/>
      <c r="J72" s="195"/>
      <c r="K72" s="195"/>
      <c r="L72" s="195"/>
      <c r="M72" s="195"/>
      <c r="N72" s="195"/>
      <c r="O72" s="195"/>
      <c r="P72" s="195"/>
      <c r="Q72" s="195"/>
      <c r="R72" s="195"/>
      <c r="S72" s="195"/>
      <c r="T72" s="186" t="s">
        <v>61</v>
      </c>
      <c r="U72" s="187"/>
      <c r="V72" s="187"/>
      <c r="W72" s="187"/>
      <c r="X72" s="187"/>
      <c r="Y72" s="188"/>
      <c r="Z72" s="186" t="s">
        <v>62</v>
      </c>
      <c r="AA72" s="187"/>
      <c r="AB72" s="187"/>
      <c r="AC72" s="187"/>
      <c r="AD72" s="187"/>
      <c r="AE72" s="187"/>
      <c r="AF72" s="187"/>
      <c r="AG72" s="188"/>
      <c r="AH72" s="178" t="s">
        <v>63</v>
      </c>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79"/>
      <c r="BR72" s="179"/>
      <c r="BS72" s="179"/>
      <c r="BT72" s="179"/>
      <c r="BU72" s="180"/>
      <c r="BV72" s="178" t="s">
        <v>64</v>
      </c>
      <c r="BW72" s="179"/>
      <c r="BX72" s="179"/>
      <c r="BY72" s="179"/>
      <c r="BZ72" s="180"/>
      <c r="CA72" s="178" t="s">
        <v>65</v>
      </c>
      <c r="CB72" s="179"/>
      <c r="CC72" s="179"/>
      <c r="CD72" s="179"/>
      <c r="CE72" s="179"/>
      <c r="CF72" s="179"/>
      <c r="CG72" s="179"/>
      <c r="CH72" s="179"/>
      <c r="CI72" s="180"/>
    </row>
    <row r="73" spans="1:87" ht="9" customHeight="1" x14ac:dyDescent="0.2">
      <c r="A73" s="195"/>
      <c r="B73" s="195"/>
      <c r="C73" s="195"/>
      <c r="D73" s="195"/>
      <c r="E73" s="195"/>
      <c r="F73" s="195"/>
      <c r="G73" s="195"/>
      <c r="H73" s="195"/>
      <c r="I73" s="195"/>
      <c r="J73" s="195"/>
      <c r="K73" s="195"/>
      <c r="L73" s="195"/>
      <c r="M73" s="195"/>
      <c r="N73" s="195"/>
      <c r="O73" s="195"/>
      <c r="P73" s="195"/>
      <c r="Q73" s="195"/>
      <c r="R73" s="195"/>
      <c r="S73" s="195"/>
      <c r="T73" s="189"/>
      <c r="U73" s="190"/>
      <c r="V73" s="190"/>
      <c r="W73" s="190"/>
      <c r="X73" s="190"/>
      <c r="Y73" s="191"/>
      <c r="Z73" s="189"/>
      <c r="AA73" s="190"/>
      <c r="AB73" s="190"/>
      <c r="AC73" s="190"/>
      <c r="AD73" s="190"/>
      <c r="AE73" s="190"/>
      <c r="AF73" s="190"/>
      <c r="AG73" s="191"/>
      <c r="AH73" s="227"/>
      <c r="AI73" s="184"/>
      <c r="AJ73" s="184"/>
      <c r="AK73" s="184"/>
      <c r="AL73" s="184"/>
      <c r="AM73" s="184"/>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4"/>
      <c r="BR73" s="184"/>
      <c r="BS73" s="184"/>
      <c r="BT73" s="184"/>
      <c r="BU73" s="185"/>
      <c r="BV73" s="181"/>
      <c r="BW73" s="182"/>
      <c r="BX73" s="182"/>
      <c r="BY73" s="182"/>
      <c r="BZ73" s="183"/>
      <c r="CA73" s="181"/>
      <c r="CB73" s="182"/>
      <c r="CC73" s="182"/>
      <c r="CD73" s="182"/>
      <c r="CE73" s="182"/>
      <c r="CF73" s="182"/>
      <c r="CG73" s="182"/>
      <c r="CH73" s="182"/>
      <c r="CI73" s="183"/>
    </row>
    <row r="74" spans="1:87" ht="9" customHeight="1" x14ac:dyDescent="0.2">
      <c r="A74" s="195"/>
      <c r="B74" s="195"/>
      <c r="C74" s="195"/>
      <c r="D74" s="195"/>
      <c r="E74" s="195"/>
      <c r="F74" s="195"/>
      <c r="G74" s="195"/>
      <c r="H74" s="195"/>
      <c r="I74" s="195"/>
      <c r="J74" s="195"/>
      <c r="K74" s="195"/>
      <c r="L74" s="195"/>
      <c r="M74" s="195"/>
      <c r="N74" s="195"/>
      <c r="O74" s="195"/>
      <c r="P74" s="195"/>
      <c r="Q74" s="195"/>
      <c r="R74" s="195"/>
      <c r="S74" s="195"/>
      <c r="T74" s="189"/>
      <c r="U74" s="190"/>
      <c r="V74" s="190"/>
      <c r="W74" s="190"/>
      <c r="X74" s="190"/>
      <c r="Y74" s="191"/>
      <c r="Z74" s="189"/>
      <c r="AA74" s="190"/>
      <c r="AB74" s="190"/>
      <c r="AC74" s="190"/>
      <c r="AD74" s="190"/>
      <c r="AE74" s="190"/>
      <c r="AF74" s="190"/>
      <c r="AG74" s="191"/>
      <c r="AH74" s="231" t="e">
        <f>VLOOKUP($M$27,OPTIONS!$A$2:$M$25,5,FALSE)</f>
        <v>#N/A</v>
      </c>
      <c r="AI74" s="232"/>
      <c r="AJ74" s="232"/>
      <c r="AK74" s="233"/>
      <c r="AL74" s="228" t="e">
        <f>VLOOKUP($M$27,OPTIONS!$A$2:$M$25,6,FALSE)</f>
        <v>#N/A</v>
      </c>
      <c r="AM74" s="228"/>
      <c r="AN74" s="228"/>
      <c r="AO74" s="228"/>
      <c r="AP74" s="228" t="e">
        <f>VLOOKUP($M$27,OPTIONS!$A$2:$M$25,7,FALSE)</f>
        <v>#N/A</v>
      </c>
      <c r="AQ74" s="228"/>
      <c r="AR74" s="228"/>
      <c r="AS74" s="228"/>
      <c r="AT74" s="228" t="e">
        <f>VLOOKUP($M$27,OPTIONS!$A$2:$M$25,8,FALSE)</f>
        <v>#N/A</v>
      </c>
      <c r="AU74" s="228"/>
      <c r="AV74" s="228"/>
      <c r="AW74" s="228"/>
      <c r="AX74" s="228" t="e">
        <f>VLOOKUP($M$27,OPTIONS!$A$2:$M$25,9,FALSE)</f>
        <v>#N/A</v>
      </c>
      <c r="AY74" s="228"/>
      <c r="AZ74" s="228"/>
      <c r="BA74" s="228"/>
      <c r="BB74" s="228" t="e">
        <f>VLOOKUP($M$27,OPTIONS!$A$2:$M$25,10,FALSE)</f>
        <v>#N/A</v>
      </c>
      <c r="BC74" s="228"/>
      <c r="BD74" s="228"/>
      <c r="BE74" s="228"/>
      <c r="BF74" s="228" t="e">
        <f>VLOOKUP($M$27,OPTIONS!$A$2:$M$25,11,FALSE)</f>
        <v>#N/A</v>
      </c>
      <c r="BG74" s="228"/>
      <c r="BH74" s="228"/>
      <c r="BI74" s="228"/>
      <c r="BJ74" s="228" t="e">
        <f>VLOOKUP($M$27,OPTIONS!$A$2:$M$25,12,FALSE)</f>
        <v>#N/A</v>
      </c>
      <c r="BK74" s="228"/>
      <c r="BL74" s="228"/>
      <c r="BM74" s="228"/>
      <c r="BN74" s="228" t="e">
        <f>VLOOKUP($M$27,OPTIONS!$A$2:$M$25,13,FALSE)</f>
        <v>#N/A</v>
      </c>
      <c r="BO74" s="228"/>
      <c r="BP74" s="228"/>
      <c r="BQ74" s="228"/>
      <c r="BR74" s="228" t="e">
        <f>VLOOKUP($M$27,OPTIONS!$A$2:$N$25,14,FALSE)</f>
        <v>#N/A</v>
      </c>
      <c r="BS74" s="228"/>
      <c r="BT74" s="228"/>
      <c r="BU74" s="228"/>
      <c r="BV74" s="182"/>
      <c r="BW74" s="182"/>
      <c r="BX74" s="182"/>
      <c r="BY74" s="182"/>
      <c r="BZ74" s="183"/>
      <c r="CA74" s="181"/>
      <c r="CB74" s="182"/>
      <c r="CC74" s="182"/>
      <c r="CD74" s="182"/>
      <c r="CE74" s="182"/>
      <c r="CF74" s="182"/>
      <c r="CG74" s="182"/>
      <c r="CH74" s="182"/>
      <c r="CI74" s="183"/>
    </row>
    <row r="75" spans="1:87" ht="9" customHeight="1" x14ac:dyDescent="0.2">
      <c r="A75" s="195"/>
      <c r="B75" s="195"/>
      <c r="C75" s="195"/>
      <c r="D75" s="195"/>
      <c r="E75" s="195"/>
      <c r="F75" s="195"/>
      <c r="G75" s="195"/>
      <c r="H75" s="195"/>
      <c r="I75" s="195"/>
      <c r="J75" s="195"/>
      <c r="K75" s="195"/>
      <c r="L75" s="195"/>
      <c r="M75" s="195"/>
      <c r="N75" s="195"/>
      <c r="O75" s="195"/>
      <c r="P75" s="195"/>
      <c r="Q75" s="195"/>
      <c r="R75" s="195"/>
      <c r="S75" s="195"/>
      <c r="T75" s="189"/>
      <c r="U75" s="190"/>
      <c r="V75" s="190"/>
      <c r="W75" s="190"/>
      <c r="X75" s="190"/>
      <c r="Y75" s="191"/>
      <c r="Z75" s="189"/>
      <c r="AA75" s="190"/>
      <c r="AB75" s="190"/>
      <c r="AC75" s="190"/>
      <c r="AD75" s="190"/>
      <c r="AE75" s="190"/>
      <c r="AF75" s="190"/>
      <c r="AG75" s="191"/>
      <c r="AH75" s="234"/>
      <c r="AI75" s="235"/>
      <c r="AJ75" s="235"/>
      <c r="AK75" s="236"/>
      <c r="AL75" s="228"/>
      <c r="AM75" s="228"/>
      <c r="AN75" s="228"/>
      <c r="AO75" s="228"/>
      <c r="AP75" s="228"/>
      <c r="AQ75" s="228"/>
      <c r="AR75" s="228"/>
      <c r="AS75" s="228"/>
      <c r="AT75" s="228"/>
      <c r="AU75" s="228"/>
      <c r="AV75" s="228"/>
      <c r="AW75" s="228"/>
      <c r="AX75" s="228"/>
      <c r="AY75" s="228"/>
      <c r="AZ75" s="228"/>
      <c r="BA75" s="228"/>
      <c r="BB75" s="228"/>
      <c r="BC75" s="228"/>
      <c r="BD75" s="228"/>
      <c r="BE75" s="228"/>
      <c r="BF75" s="228"/>
      <c r="BG75" s="228"/>
      <c r="BH75" s="228"/>
      <c r="BI75" s="228"/>
      <c r="BJ75" s="228"/>
      <c r="BK75" s="228"/>
      <c r="BL75" s="228"/>
      <c r="BM75" s="228"/>
      <c r="BN75" s="228"/>
      <c r="BO75" s="228"/>
      <c r="BP75" s="228"/>
      <c r="BQ75" s="228"/>
      <c r="BR75" s="228"/>
      <c r="BS75" s="228"/>
      <c r="BT75" s="228"/>
      <c r="BU75" s="228"/>
      <c r="BV75" s="182"/>
      <c r="BW75" s="182"/>
      <c r="BX75" s="182"/>
      <c r="BY75" s="182"/>
      <c r="BZ75" s="183"/>
      <c r="CA75" s="181"/>
      <c r="CB75" s="182"/>
      <c r="CC75" s="182"/>
      <c r="CD75" s="182"/>
      <c r="CE75" s="182"/>
      <c r="CF75" s="182"/>
      <c r="CG75" s="182"/>
      <c r="CH75" s="182"/>
      <c r="CI75" s="183"/>
    </row>
    <row r="76" spans="1:87" ht="9" customHeight="1" x14ac:dyDescent="0.2">
      <c r="A76" s="195"/>
      <c r="B76" s="195"/>
      <c r="C76" s="195"/>
      <c r="D76" s="195"/>
      <c r="E76" s="195"/>
      <c r="F76" s="195"/>
      <c r="G76" s="195"/>
      <c r="H76" s="195"/>
      <c r="I76" s="195"/>
      <c r="J76" s="195"/>
      <c r="K76" s="195"/>
      <c r="L76" s="195"/>
      <c r="M76" s="195"/>
      <c r="N76" s="195"/>
      <c r="O76" s="195"/>
      <c r="P76" s="195"/>
      <c r="Q76" s="195"/>
      <c r="R76" s="195"/>
      <c r="S76" s="195"/>
      <c r="T76" s="189"/>
      <c r="U76" s="190"/>
      <c r="V76" s="190"/>
      <c r="W76" s="190"/>
      <c r="X76" s="190"/>
      <c r="Y76" s="191"/>
      <c r="Z76" s="189"/>
      <c r="AA76" s="190"/>
      <c r="AB76" s="190"/>
      <c r="AC76" s="190"/>
      <c r="AD76" s="190"/>
      <c r="AE76" s="190"/>
      <c r="AF76" s="190"/>
      <c r="AG76" s="191"/>
      <c r="AH76" s="234"/>
      <c r="AI76" s="235"/>
      <c r="AJ76" s="235"/>
      <c r="AK76" s="236"/>
      <c r="AL76" s="228"/>
      <c r="AM76" s="228"/>
      <c r="AN76" s="228"/>
      <c r="AO76" s="228"/>
      <c r="AP76" s="228"/>
      <c r="AQ76" s="228"/>
      <c r="AR76" s="228"/>
      <c r="AS76" s="228"/>
      <c r="AT76" s="228"/>
      <c r="AU76" s="228"/>
      <c r="AV76" s="228"/>
      <c r="AW76" s="228"/>
      <c r="AX76" s="228"/>
      <c r="AY76" s="228"/>
      <c r="AZ76" s="228"/>
      <c r="BA76" s="228"/>
      <c r="BB76" s="228"/>
      <c r="BC76" s="228"/>
      <c r="BD76" s="228"/>
      <c r="BE76" s="228"/>
      <c r="BF76" s="228"/>
      <c r="BG76" s="228"/>
      <c r="BH76" s="228"/>
      <c r="BI76" s="228"/>
      <c r="BJ76" s="228"/>
      <c r="BK76" s="228"/>
      <c r="BL76" s="228"/>
      <c r="BM76" s="228"/>
      <c r="BN76" s="228"/>
      <c r="BO76" s="228"/>
      <c r="BP76" s="228"/>
      <c r="BQ76" s="228"/>
      <c r="BR76" s="228"/>
      <c r="BS76" s="228"/>
      <c r="BT76" s="228"/>
      <c r="BU76" s="228"/>
      <c r="BV76" s="182"/>
      <c r="BW76" s="182"/>
      <c r="BX76" s="182"/>
      <c r="BY76" s="182"/>
      <c r="BZ76" s="183"/>
      <c r="CA76" s="181"/>
      <c r="CB76" s="182"/>
      <c r="CC76" s="182"/>
      <c r="CD76" s="182"/>
      <c r="CE76" s="182"/>
      <c r="CF76" s="182"/>
      <c r="CG76" s="182"/>
      <c r="CH76" s="182"/>
      <c r="CI76" s="183"/>
    </row>
    <row r="77" spans="1:87" ht="9" customHeight="1" x14ac:dyDescent="0.2">
      <c r="A77" s="195"/>
      <c r="B77" s="195"/>
      <c r="C77" s="195"/>
      <c r="D77" s="195"/>
      <c r="E77" s="195"/>
      <c r="F77" s="195"/>
      <c r="G77" s="195"/>
      <c r="H77" s="195"/>
      <c r="I77" s="195"/>
      <c r="J77" s="195"/>
      <c r="K77" s="195"/>
      <c r="L77" s="195"/>
      <c r="M77" s="195"/>
      <c r="N77" s="195"/>
      <c r="O77" s="195"/>
      <c r="P77" s="195"/>
      <c r="Q77" s="195"/>
      <c r="R77" s="195"/>
      <c r="S77" s="195"/>
      <c r="T77" s="189"/>
      <c r="U77" s="190"/>
      <c r="V77" s="190"/>
      <c r="W77" s="190"/>
      <c r="X77" s="190"/>
      <c r="Y77" s="191"/>
      <c r="Z77" s="189"/>
      <c r="AA77" s="190"/>
      <c r="AB77" s="190"/>
      <c r="AC77" s="190"/>
      <c r="AD77" s="190"/>
      <c r="AE77" s="190"/>
      <c r="AF77" s="190"/>
      <c r="AG77" s="191"/>
      <c r="AH77" s="234"/>
      <c r="AI77" s="235"/>
      <c r="AJ77" s="235"/>
      <c r="AK77" s="236"/>
      <c r="AL77" s="228"/>
      <c r="AM77" s="228"/>
      <c r="AN77" s="228"/>
      <c r="AO77" s="228"/>
      <c r="AP77" s="228"/>
      <c r="AQ77" s="228"/>
      <c r="AR77" s="228"/>
      <c r="AS77" s="228"/>
      <c r="AT77" s="228"/>
      <c r="AU77" s="228"/>
      <c r="AV77" s="228"/>
      <c r="AW77" s="228"/>
      <c r="AX77" s="228"/>
      <c r="AY77" s="228"/>
      <c r="AZ77" s="228"/>
      <c r="BA77" s="228"/>
      <c r="BB77" s="228"/>
      <c r="BC77" s="228"/>
      <c r="BD77" s="228"/>
      <c r="BE77" s="228"/>
      <c r="BF77" s="228"/>
      <c r="BG77" s="228"/>
      <c r="BH77" s="228"/>
      <c r="BI77" s="228"/>
      <c r="BJ77" s="228"/>
      <c r="BK77" s="228"/>
      <c r="BL77" s="228"/>
      <c r="BM77" s="228"/>
      <c r="BN77" s="228"/>
      <c r="BO77" s="228"/>
      <c r="BP77" s="228"/>
      <c r="BQ77" s="228"/>
      <c r="BR77" s="228"/>
      <c r="BS77" s="228"/>
      <c r="BT77" s="228"/>
      <c r="BU77" s="228"/>
      <c r="BV77" s="182"/>
      <c r="BW77" s="182"/>
      <c r="BX77" s="182"/>
      <c r="BY77" s="182"/>
      <c r="BZ77" s="183"/>
      <c r="CA77" s="181"/>
      <c r="CB77" s="182"/>
      <c r="CC77" s="182"/>
      <c r="CD77" s="182"/>
      <c r="CE77" s="182"/>
      <c r="CF77" s="182"/>
      <c r="CG77" s="182"/>
      <c r="CH77" s="182"/>
      <c r="CI77" s="183"/>
    </row>
    <row r="78" spans="1:87" ht="9" customHeight="1" x14ac:dyDescent="0.2">
      <c r="A78" s="195"/>
      <c r="B78" s="195"/>
      <c r="C78" s="195"/>
      <c r="D78" s="195"/>
      <c r="E78" s="195"/>
      <c r="F78" s="195"/>
      <c r="G78" s="195"/>
      <c r="H78" s="195"/>
      <c r="I78" s="195"/>
      <c r="J78" s="195"/>
      <c r="K78" s="195"/>
      <c r="L78" s="195"/>
      <c r="M78" s="195"/>
      <c r="N78" s="195"/>
      <c r="O78" s="195"/>
      <c r="P78" s="195"/>
      <c r="Q78" s="195"/>
      <c r="R78" s="195"/>
      <c r="S78" s="195"/>
      <c r="T78" s="189"/>
      <c r="U78" s="190"/>
      <c r="V78" s="190"/>
      <c r="W78" s="190"/>
      <c r="X78" s="190"/>
      <c r="Y78" s="191"/>
      <c r="Z78" s="189"/>
      <c r="AA78" s="190"/>
      <c r="AB78" s="190"/>
      <c r="AC78" s="190"/>
      <c r="AD78" s="190"/>
      <c r="AE78" s="190"/>
      <c r="AF78" s="190"/>
      <c r="AG78" s="191"/>
      <c r="AH78" s="234"/>
      <c r="AI78" s="235"/>
      <c r="AJ78" s="235"/>
      <c r="AK78" s="236"/>
      <c r="AL78" s="228"/>
      <c r="AM78" s="228"/>
      <c r="AN78" s="228"/>
      <c r="AO78" s="228"/>
      <c r="AP78" s="228"/>
      <c r="AQ78" s="228"/>
      <c r="AR78" s="228"/>
      <c r="AS78" s="228"/>
      <c r="AT78" s="228"/>
      <c r="AU78" s="228"/>
      <c r="AV78" s="228"/>
      <c r="AW78" s="228"/>
      <c r="AX78" s="228"/>
      <c r="AY78" s="228"/>
      <c r="AZ78" s="228"/>
      <c r="BA78" s="228"/>
      <c r="BB78" s="228"/>
      <c r="BC78" s="228"/>
      <c r="BD78" s="228"/>
      <c r="BE78" s="228"/>
      <c r="BF78" s="228"/>
      <c r="BG78" s="228"/>
      <c r="BH78" s="228"/>
      <c r="BI78" s="228"/>
      <c r="BJ78" s="228"/>
      <c r="BK78" s="228"/>
      <c r="BL78" s="228"/>
      <c r="BM78" s="228"/>
      <c r="BN78" s="228"/>
      <c r="BO78" s="228"/>
      <c r="BP78" s="228"/>
      <c r="BQ78" s="228"/>
      <c r="BR78" s="228"/>
      <c r="BS78" s="228"/>
      <c r="BT78" s="228"/>
      <c r="BU78" s="228"/>
      <c r="BV78" s="182"/>
      <c r="BW78" s="182"/>
      <c r="BX78" s="182"/>
      <c r="BY78" s="182"/>
      <c r="BZ78" s="183"/>
      <c r="CA78" s="181"/>
      <c r="CB78" s="182"/>
      <c r="CC78" s="182"/>
      <c r="CD78" s="182"/>
      <c r="CE78" s="182"/>
      <c r="CF78" s="182"/>
      <c r="CG78" s="182"/>
      <c r="CH78" s="182"/>
      <c r="CI78" s="183"/>
    </row>
    <row r="79" spans="1:87" ht="9" customHeight="1" x14ac:dyDescent="0.2">
      <c r="A79" s="195"/>
      <c r="B79" s="195"/>
      <c r="C79" s="195"/>
      <c r="D79" s="195"/>
      <c r="E79" s="195"/>
      <c r="F79" s="195"/>
      <c r="G79" s="195"/>
      <c r="H79" s="195"/>
      <c r="I79" s="195"/>
      <c r="J79" s="195"/>
      <c r="K79" s="195"/>
      <c r="L79" s="195"/>
      <c r="M79" s="195"/>
      <c r="N79" s="195"/>
      <c r="O79" s="195"/>
      <c r="P79" s="195"/>
      <c r="Q79" s="195"/>
      <c r="R79" s="195"/>
      <c r="S79" s="195"/>
      <c r="T79" s="189"/>
      <c r="U79" s="190"/>
      <c r="V79" s="190"/>
      <c r="W79" s="190"/>
      <c r="X79" s="190"/>
      <c r="Y79" s="191"/>
      <c r="Z79" s="189"/>
      <c r="AA79" s="190"/>
      <c r="AB79" s="190"/>
      <c r="AC79" s="190"/>
      <c r="AD79" s="190"/>
      <c r="AE79" s="190"/>
      <c r="AF79" s="190"/>
      <c r="AG79" s="191"/>
      <c r="AH79" s="234"/>
      <c r="AI79" s="235"/>
      <c r="AJ79" s="235"/>
      <c r="AK79" s="236"/>
      <c r="AL79" s="228"/>
      <c r="AM79" s="228"/>
      <c r="AN79" s="228"/>
      <c r="AO79" s="228"/>
      <c r="AP79" s="228"/>
      <c r="AQ79" s="228"/>
      <c r="AR79" s="228"/>
      <c r="AS79" s="228"/>
      <c r="AT79" s="228"/>
      <c r="AU79" s="228"/>
      <c r="AV79" s="228"/>
      <c r="AW79" s="228"/>
      <c r="AX79" s="228"/>
      <c r="AY79" s="228"/>
      <c r="AZ79" s="228"/>
      <c r="BA79" s="228"/>
      <c r="BB79" s="228"/>
      <c r="BC79" s="228"/>
      <c r="BD79" s="228"/>
      <c r="BE79" s="228"/>
      <c r="BF79" s="228"/>
      <c r="BG79" s="228"/>
      <c r="BH79" s="228"/>
      <c r="BI79" s="228"/>
      <c r="BJ79" s="228"/>
      <c r="BK79" s="228"/>
      <c r="BL79" s="228"/>
      <c r="BM79" s="228"/>
      <c r="BN79" s="228"/>
      <c r="BO79" s="228"/>
      <c r="BP79" s="228"/>
      <c r="BQ79" s="228"/>
      <c r="BR79" s="228"/>
      <c r="BS79" s="228"/>
      <c r="BT79" s="228"/>
      <c r="BU79" s="228"/>
      <c r="BV79" s="182"/>
      <c r="BW79" s="182"/>
      <c r="BX79" s="182"/>
      <c r="BY79" s="182"/>
      <c r="BZ79" s="183"/>
      <c r="CA79" s="181"/>
      <c r="CB79" s="182"/>
      <c r="CC79" s="182"/>
      <c r="CD79" s="182"/>
      <c r="CE79" s="182"/>
      <c r="CF79" s="182"/>
      <c r="CG79" s="182"/>
      <c r="CH79" s="182"/>
      <c r="CI79" s="183"/>
    </row>
    <row r="80" spans="1:87" ht="9" customHeight="1" x14ac:dyDescent="0.2">
      <c r="A80" s="195"/>
      <c r="B80" s="195"/>
      <c r="C80" s="195"/>
      <c r="D80" s="195"/>
      <c r="E80" s="195"/>
      <c r="F80" s="195"/>
      <c r="G80" s="195"/>
      <c r="H80" s="195"/>
      <c r="I80" s="195"/>
      <c r="J80" s="195"/>
      <c r="K80" s="195"/>
      <c r="L80" s="195"/>
      <c r="M80" s="195"/>
      <c r="N80" s="195"/>
      <c r="O80" s="195"/>
      <c r="P80" s="195"/>
      <c r="Q80" s="195"/>
      <c r="R80" s="195"/>
      <c r="S80" s="195"/>
      <c r="T80" s="189"/>
      <c r="U80" s="190"/>
      <c r="V80" s="190"/>
      <c r="W80" s="190"/>
      <c r="X80" s="190"/>
      <c r="Y80" s="191"/>
      <c r="Z80" s="189"/>
      <c r="AA80" s="190"/>
      <c r="AB80" s="190"/>
      <c r="AC80" s="190"/>
      <c r="AD80" s="190"/>
      <c r="AE80" s="190"/>
      <c r="AF80" s="190"/>
      <c r="AG80" s="191"/>
      <c r="AH80" s="234"/>
      <c r="AI80" s="235"/>
      <c r="AJ80" s="235"/>
      <c r="AK80" s="236"/>
      <c r="AL80" s="228"/>
      <c r="AM80" s="228"/>
      <c r="AN80" s="228"/>
      <c r="AO80" s="228"/>
      <c r="AP80" s="228"/>
      <c r="AQ80" s="228"/>
      <c r="AR80" s="228"/>
      <c r="AS80" s="228"/>
      <c r="AT80" s="228"/>
      <c r="AU80" s="228"/>
      <c r="AV80" s="228"/>
      <c r="AW80" s="228"/>
      <c r="AX80" s="228"/>
      <c r="AY80" s="228"/>
      <c r="AZ80" s="228"/>
      <c r="BA80" s="228"/>
      <c r="BB80" s="228"/>
      <c r="BC80" s="228"/>
      <c r="BD80" s="228"/>
      <c r="BE80" s="228"/>
      <c r="BF80" s="228"/>
      <c r="BG80" s="228"/>
      <c r="BH80" s="228"/>
      <c r="BI80" s="228"/>
      <c r="BJ80" s="228"/>
      <c r="BK80" s="228"/>
      <c r="BL80" s="228"/>
      <c r="BM80" s="228"/>
      <c r="BN80" s="228"/>
      <c r="BO80" s="228"/>
      <c r="BP80" s="228"/>
      <c r="BQ80" s="228"/>
      <c r="BR80" s="228"/>
      <c r="BS80" s="228"/>
      <c r="BT80" s="228"/>
      <c r="BU80" s="228"/>
      <c r="BV80" s="182"/>
      <c r="BW80" s="182"/>
      <c r="BX80" s="182"/>
      <c r="BY80" s="182"/>
      <c r="BZ80" s="183"/>
      <c r="CA80" s="181"/>
      <c r="CB80" s="182"/>
      <c r="CC80" s="182"/>
      <c r="CD80" s="182"/>
      <c r="CE80" s="182"/>
      <c r="CF80" s="182"/>
      <c r="CG80" s="182"/>
      <c r="CH80" s="182"/>
      <c r="CI80" s="183"/>
    </row>
    <row r="81" spans="1:87" ht="9" customHeight="1" x14ac:dyDescent="0.2">
      <c r="A81" s="195"/>
      <c r="B81" s="195"/>
      <c r="C81" s="195"/>
      <c r="D81" s="195"/>
      <c r="E81" s="195"/>
      <c r="F81" s="195"/>
      <c r="G81" s="195"/>
      <c r="H81" s="195"/>
      <c r="I81" s="195"/>
      <c r="J81" s="195"/>
      <c r="K81" s="195"/>
      <c r="L81" s="195"/>
      <c r="M81" s="195"/>
      <c r="N81" s="195"/>
      <c r="O81" s="195"/>
      <c r="P81" s="195"/>
      <c r="Q81" s="195"/>
      <c r="R81" s="195"/>
      <c r="S81" s="195"/>
      <c r="T81" s="189"/>
      <c r="U81" s="190"/>
      <c r="V81" s="190"/>
      <c r="W81" s="190"/>
      <c r="X81" s="190"/>
      <c r="Y81" s="191"/>
      <c r="Z81" s="189"/>
      <c r="AA81" s="190"/>
      <c r="AB81" s="190"/>
      <c r="AC81" s="190"/>
      <c r="AD81" s="190"/>
      <c r="AE81" s="190"/>
      <c r="AF81" s="190"/>
      <c r="AG81" s="191"/>
      <c r="AH81" s="234"/>
      <c r="AI81" s="235"/>
      <c r="AJ81" s="235"/>
      <c r="AK81" s="236"/>
      <c r="AL81" s="228"/>
      <c r="AM81" s="228"/>
      <c r="AN81" s="228"/>
      <c r="AO81" s="228"/>
      <c r="AP81" s="228"/>
      <c r="AQ81" s="228"/>
      <c r="AR81" s="228"/>
      <c r="AS81" s="228"/>
      <c r="AT81" s="228"/>
      <c r="AU81" s="228"/>
      <c r="AV81" s="228"/>
      <c r="AW81" s="228"/>
      <c r="AX81" s="228"/>
      <c r="AY81" s="228"/>
      <c r="AZ81" s="228"/>
      <c r="BA81" s="228"/>
      <c r="BB81" s="228"/>
      <c r="BC81" s="228"/>
      <c r="BD81" s="228"/>
      <c r="BE81" s="228"/>
      <c r="BF81" s="228"/>
      <c r="BG81" s="228"/>
      <c r="BH81" s="228"/>
      <c r="BI81" s="228"/>
      <c r="BJ81" s="228"/>
      <c r="BK81" s="228"/>
      <c r="BL81" s="228"/>
      <c r="BM81" s="228"/>
      <c r="BN81" s="228"/>
      <c r="BO81" s="228"/>
      <c r="BP81" s="228"/>
      <c r="BQ81" s="228"/>
      <c r="BR81" s="228"/>
      <c r="BS81" s="228"/>
      <c r="BT81" s="228"/>
      <c r="BU81" s="228"/>
      <c r="BV81" s="182"/>
      <c r="BW81" s="182"/>
      <c r="BX81" s="182"/>
      <c r="BY81" s="182"/>
      <c r="BZ81" s="183"/>
      <c r="CA81" s="181"/>
      <c r="CB81" s="182"/>
      <c r="CC81" s="182"/>
      <c r="CD81" s="182"/>
      <c r="CE81" s="182"/>
      <c r="CF81" s="182"/>
      <c r="CG81" s="182"/>
      <c r="CH81" s="182"/>
      <c r="CI81" s="183"/>
    </row>
    <row r="82" spans="1:87" ht="9" customHeight="1" x14ac:dyDescent="0.2">
      <c r="A82" s="195"/>
      <c r="B82" s="195"/>
      <c r="C82" s="195"/>
      <c r="D82" s="195"/>
      <c r="E82" s="195"/>
      <c r="F82" s="195"/>
      <c r="G82" s="195"/>
      <c r="H82" s="195"/>
      <c r="I82" s="195"/>
      <c r="J82" s="195"/>
      <c r="K82" s="195"/>
      <c r="L82" s="195"/>
      <c r="M82" s="195"/>
      <c r="N82" s="195"/>
      <c r="O82" s="195"/>
      <c r="P82" s="195"/>
      <c r="Q82" s="195"/>
      <c r="R82" s="195"/>
      <c r="S82" s="195"/>
      <c r="T82" s="189"/>
      <c r="U82" s="190"/>
      <c r="V82" s="190"/>
      <c r="W82" s="190"/>
      <c r="X82" s="190"/>
      <c r="Y82" s="191"/>
      <c r="Z82" s="189"/>
      <c r="AA82" s="190"/>
      <c r="AB82" s="190"/>
      <c r="AC82" s="190"/>
      <c r="AD82" s="190"/>
      <c r="AE82" s="190"/>
      <c r="AF82" s="190"/>
      <c r="AG82" s="191"/>
      <c r="AH82" s="234"/>
      <c r="AI82" s="235"/>
      <c r="AJ82" s="235"/>
      <c r="AK82" s="236"/>
      <c r="AL82" s="229"/>
      <c r="AM82" s="229"/>
      <c r="AN82" s="229"/>
      <c r="AO82" s="229"/>
      <c r="AP82" s="229"/>
      <c r="AQ82" s="229"/>
      <c r="AR82" s="229"/>
      <c r="AS82" s="229"/>
      <c r="AT82" s="229"/>
      <c r="AU82" s="229"/>
      <c r="AV82" s="229"/>
      <c r="AW82" s="229"/>
      <c r="AX82" s="229"/>
      <c r="AY82" s="229"/>
      <c r="AZ82" s="229"/>
      <c r="BA82" s="229"/>
      <c r="BB82" s="229"/>
      <c r="BC82" s="229"/>
      <c r="BD82" s="229"/>
      <c r="BE82" s="229"/>
      <c r="BF82" s="229"/>
      <c r="BG82" s="229"/>
      <c r="BH82" s="229"/>
      <c r="BI82" s="229"/>
      <c r="BJ82" s="229"/>
      <c r="BK82" s="229"/>
      <c r="BL82" s="229"/>
      <c r="BM82" s="229"/>
      <c r="BN82" s="229"/>
      <c r="BO82" s="229"/>
      <c r="BP82" s="229"/>
      <c r="BQ82" s="229"/>
      <c r="BR82" s="229"/>
      <c r="BS82" s="229"/>
      <c r="BT82" s="229"/>
      <c r="BU82" s="229"/>
      <c r="BV82" s="182"/>
      <c r="BW82" s="182"/>
      <c r="BX82" s="182"/>
      <c r="BY82" s="182"/>
      <c r="BZ82" s="183"/>
      <c r="CA82" s="181"/>
      <c r="CB82" s="182"/>
      <c r="CC82" s="182"/>
      <c r="CD82" s="182"/>
      <c r="CE82" s="182"/>
      <c r="CF82" s="182"/>
      <c r="CG82" s="182"/>
      <c r="CH82" s="182"/>
      <c r="CI82" s="183"/>
    </row>
    <row r="83" spans="1:87" ht="9" customHeight="1" x14ac:dyDescent="0.2">
      <c r="A83" s="195"/>
      <c r="B83" s="195"/>
      <c r="C83" s="195"/>
      <c r="D83" s="195"/>
      <c r="E83" s="195"/>
      <c r="F83" s="195"/>
      <c r="G83" s="195"/>
      <c r="H83" s="195"/>
      <c r="I83" s="195"/>
      <c r="J83" s="195"/>
      <c r="K83" s="195"/>
      <c r="L83" s="195"/>
      <c r="M83" s="195"/>
      <c r="N83" s="195"/>
      <c r="O83" s="195"/>
      <c r="P83" s="195"/>
      <c r="Q83" s="195"/>
      <c r="R83" s="195"/>
      <c r="S83" s="195"/>
      <c r="T83" s="192"/>
      <c r="U83" s="193"/>
      <c r="V83" s="193"/>
      <c r="W83" s="193"/>
      <c r="X83" s="193"/>
      <c r="Y83" s="194"/>
      <c r="Z83" s="192"/>
      <c r="AA83" s="193"/>
      <c r="AB83" s="193"/>
      <c r="AC83" s="193"/>
      <c r="AD83" s="193"/>
      <c r="AE83" s="193"/>
      <c r="AF83" s="193"/>
      <c r="AG83" s="194"/>
      <c r="AH83" s="166"/>
      <c r="AI83" s="167"/>
      <c r="AJ83" s="167"/>
      <c r="AK83" s="168"/>
      <c r="AL83" s="166"/>
      <c r="AM83" s="167"/>
      <c r="AN83" s="167"/>
      <c r="AO83" s="168"/>
      <c r="AP83" s="166"/>
      <c r="AQ83" s="167"/>
      <c r="AR83" s="167"/>
      <c r="AS83" s="168"/>
      <c r="AT83" s="166"/>
      <c r="AU83" s="167"/>
      <c r="AV83" s="167"/>
      <c r="AW83" s="168"/>
      <c r="AX83" s="166"/>
      <c r="AY83" s="167"/>
      <c r="AZ83" s="167"/>
      <c r="BA83" s="168"/>
      <c r="BB83" s="166"/>
      <c r="BC83" s="167"/>
      <c r="BD83" s="167"/>
      <c r="BE83" s="168"/>
      <c r="BF83" s="166"/>
      <c r="BG83" s="167"/>
      <c r="BH83" s="167"/>
      <c r="BI83" s="168"/>
      <c r="BJ83" s="166"/>
      <c r="BK83" s="167"/>
      <c r="BL83" s="167"/>
      <c r="BM83" s="168"/>
      <c r="BN83" s="166"/>
      <c r="BO83" s="167"/>
      <c r="BP83" s="167"/>
      <c r="BQ83" s="168"/>
      <c r="BR83" s="166"/>
      <c r="BS83" s="167"/>
      <c r="BT83" s="167"/>
      <c r="BU83" s="168"/>
      <c r="BV83" s="184"/>
      <c r="BW83" s="184"/>
      <c r="BX83" s="184"/>
      <c r="BY83" s="184"/>
      <c r="BZ83" s="185"/>
      <c r="CA83" s="227"/>
      <c r="CB83" s="184"/>
      <c r="CC83" s="184"/>
      <c r="CD83" s="184"/>
      <c r="CE83" s="184"/>
      <c r="CF83" s="184"/>
      <c r="CG83" s="184"/>
      <c r="CH83" s="184"/>
      <c r="CI83" s="185"/>
    </row>
    <row r="84" spans="1:87" ht="9" customHeight="1" x14ac:dyDescent="0.2">
      <c r="A84" s="237">
        <v>1</v>
      </c>
      <c r="B84" s="237"/>
      <c r="C84" s="237"/>
      <c r="D84" s="196">
        <f>D42</f>
        <v>0</v>
      </c>
      <c r="E84" s="197"/>
      <c r="F84" s="197"/>
      <c r="G84" s="197"/>
      <c r="H84" s="197"/>
      <c r="I84" s="197"/>
      <c r="J84" s="197"/>
      <c r="K84" s="197"/>
      <c r="L84" s="197"/>
      <c r="M84" s="197"/>
      <c r="N84" s="197"/>
      <c r="O84" s="197"/>
      <c r="P84" s="197"/>
      <c r="Q84" s="197"/>
      <c r="R84" s="197"/>
      <c r="S84" s="198"/>
      <c r="T84" s="230">
        <f>AB42</f>
        <v>0</v>
      </c>
      <c r="U84" s="230"/>
      <c r="V84" s="230"/>
      <c r="W84" s="230"/>
      <c r="X84" s="230"/>
      <c r="Y84" s="230"/>
      <c r="Z84" s="169">
        <f>BF42</f>
        <v>0</v>
      </c>
      <c r="AA84" s="170"/>
      <c r="AB84" s="170"/>
      <c r="AC84" s="170"/>
      <c r="AD84" s="170"/>
      <c r="AE84" s="170"/>
      <c r="AF84" s="170"/>
      <c r="AG84" s="171"/>
      <c r="AH84" s="160"/>
      <c r="AI84" s="161"/>
      <c r="AJ84" s="161"/>
      <c r="AK84" s="162"/>
      <c r="AL84" s="160"/>
      <c r="AM84" s="161"/>
      <c r="AN84" s="161"/>
      <c r="AO84" s="162"/>
      <c r="AP84" s="160"/>
      <c r="AQ84" s="161"/>
      <c r="AR84" s="161"/>
      <c r="AS84" s="162"/>
      <c r="AT84" s="160"/>
      <c r="AU84" s="161"/>
      <c r="AV84" s="161"/>
      <c r="AW84" s="162"/>
      <c r="AX84" s="160"/>
      <c r="AY84" s="161"/>
      <c r="AZ84" s="161"/>
      <c r="BA84" s="162"/>
      <c r="BB84" s="160"/>
      <c r="BC84" s="161"/>
      <c r="BD84" s="161"/>
      <c r="BE84" s="162"/>
      <c r="BF84" s="160"/>
      <c r="BG84" s="161"/>
      <c r="BH84" s="161"/>
      <c r="BI84" s="162"/>
      <c r="BJ84" s="160"/>
      <c r="BK84" s="161"/>
      <c r="BL84" s="161"/>
      <c r="BM84" s="162"/>
      <c r="BN84" s="160"/>
      <c r="BO84" s="161"/>
      <c r="BP84" s="161"/>
      <c r="BQ84" s="162"/>
      <c r="BR84" s="160"/>
      <c r="BS84" s="161"/>
      <c r="BT84" s="161"/>
      <c r="BU84" s="162"/>
      <c r="BV84" s="169"/>
      <c r="BW84" s="170"/>
      <c r="BX84" s="170"/>
      <c r="BY84" s="170"/>
      <c r="BZ84" s="171"/>
      <c r="CA84" s="218"/>
      <c r="CB84" s="219"/>
      <c r="CC84" s="219"/>
      <c r="CD84" s="219"/>
      <c r="CE84" s="219"/>
      <c r="CF84" s="219"/>
      <c r="CG84" s="219"/>
      <c r="CH84" s="219"/>
      <c r="CI84" s="220"/>
    </row>
    <row r="85" spans="1:87" ht="9" customHeight="1" x14ac:dyDescent="0.2">
      <c r="A85" s="237"/>
      <c r="B85" s="237"/>
      <c r="C85" s="237"/>
      <c r="D85" s="199"/>
      <c r="E85" s="200"/>
      <c r="F85" s="200"/>
      <c r="G85" s="200"/>
      <c r="H85" s="200"/>
      <c r="I85" s="200"/>
      <c r="J85" s="200"/>
      <c r="K85" s="200"/>
      <c r="L85" s="200"/>
      <c r="M85" s="200"/>
      <c r="N85" s="200"/>
      <c r="O85" s="200"/>
      <c r="P85" s="200"/>
      <c r="Q85" s="200"/>
      <c r="R85" s="200"/>
      <c r="S85" s="201"/>
      <c r="T85" s="230"/>
      <c r="U85" s="230"/>
      <c r="V85" s="230"/>
      <c r="W85" s="230"/>
      <c r="X85" s="230"/>
      <c r="Y85" s="230"/>
      <c r="Z85" s="172"/>
      <c r="AA85" s="173"/>
      <c r="AB85" s="173"/>
      <c r="AC85" s="173"/>
      <c r="AD85" s="173"/>
      <c r="AE85" s="173"/>
      <c r="AF85" s="173"/>
      <c r="AG85" s="174"/>
      <c r="AH85" s="160"/>
      <c r="AI85" s="161"/>
      <c r="AJ85" s="161"/>
      <c r="AK85" s="162"/>
      <c r="AL85" s="160"/>
      <c r="AM85" s="161"/>
      <c r="AN85" s="161"/>
      <c r="AO85" s="162"/>
      <c r="AP85" s="160"/>
      <c r="AQ85" s="161"/>
      <c r="AR85" s="161"/>
      <c r="AS85" s="162"/>
      <c r="AT85" s="160"/>
      <c r="AU85" s="161"/>
      <c r="AV85" s="161"/>
      <c r="AW85" s="162"/>
      <c r="AX85" s="160"/>
      <c r="AY85" s="161"/>
      <c r="AZ85" s="161"/>
      <c r="BA85" s="162"/>
      <c r="BB85" s="160"/>
      <c r="BC85" s="161"/>
      <c r="BD85" s="161"/>
      <c r="BE85" s="162"/>
      <c r="BF85" s="160"/>
      <c r="BG85" s="161"/>
      <c r="BH85" s="161"/>
      <c r="BI85" s="162"/>
      <c r="BJ85" s="160"/>
      <c r="BK85" s="161"/>
      <c r="BL85" s="161"/>
      <c r="BM85" s="162"/>
      <c r="BN85" s="160"/>
      <c r="BO85" s="161"/>
      <c r="BP85" s="161"/>
      <c r="BQ85" s="162"/>
      <c r="BR85" s="160"/>
      <c r="BS85" s="161"/>
      <c r="BT85" s="161"/>
      <c r="BU85" s="162"/>
      <c r="BV85" s="172"/>
      <c r="BW85" s="173"/>
      <c r="BX85" s="173"/>
      <c r="BY85" s="173"/>
      <c r="BZ85" s="174"/>
      <c r="CA85" s="221"/>
      <c r="CB85" s="222"/>
      <c r="CC85" s="222"/>
      <c r="CD85" s="222"/>
      <c r="CE85" s="222"/>
      <c r="CF85" s="222"/>
      <c r="CG85" s="222"/>
      <c r="CH85" s="222"/>
      <c r="CI85" s="223"/>
    </row>
    <row r="86" spans="1:87" ht="9" customHeight="1" x14ac:dyDescent="0.2">
      <c r="A86" s="237"/>
      <c r="B86" s="237"/>
      <c r="C86" s="237"/>
      <c r="D86" s="202"/>
      <c r="E86" s="203"/>
      <c r="F86" s="203"/>
      <c r="G86" s="203"/>
      <c r="H86" s="203"/>
      <c r="I86" s="203"/>
      <c r="J86" s="203"/>
      <c r="K86" s="203"/>
      <c r="L86" s="203"/>
      <c r="M86" s="203"/>
      <c r="N86" s="203"/>
      <c r="O86" s="203"/>
      <c r="P86" s="203"/>
      <c r="Q86" s="203"/>
      <c r="R86" s="203"/>
      <c r="S86" s="204"/>
      <c r="T86" s="230"/>
      <c r="U86" s="230"/>
      <c r="V86" s="230"/>
      <c r="W86" s="230"/>
      <c r="X86" s="230"/>
      <c r="Y86" s="230"/>
      <c r="Z86" s="175"/>
      <c r="AA86" s="176"/>
      <c r="AB86" s="176"/>
      <c r="AC86" s="176"/>
      <c r="AD86" s="176"/>
      <c r="AE86" s="176"/>
      <c r="AF86" s="176"/>
      <c r="AG86" s="177"/>
      <c r="AH86" s="163"/>
      <c r="AI86" s="164"/>
      <c r="AJ86" s="164"/>
      <c r="AK86" s="165"/>
      <c r="AL86" s="163"/>
      <c r="AM86" s="164"/>
      <c r="AN86" s="164"/>
      <c r="AO86" s="165"/>
      <c r="AP86" s="163"/>
      <c r="AQ86" s="164"/>
      <c r="AR86" s="164"/>
      <c r="AS86" s="165"/>
      <c r="AT86" s="163"/>
      <c r="AU86" s="164"/>
      <c r="AV86" s="164"/>
      <c r="AW86" s="165"/>
      <c r="AX86" s="163"/>
      <c r="AY86" s="164"/>
      <c r="AZ86" s="164"/>
      <c r="BA86" s="165"/>
      <c r="BB86" s="163"/>
      <c r="BC86" s="164"/>
      <c r="BD86" s="164"/>
      <c r="BE86" s="165"/>
      <c r="BF86" s="163"/>
      <c r="BG86" s="164"/>
      <c r="BH86" s="164"/>
      <c r="BI86" s="165"/>
      <c r="BJ86" s="163"/>
      <c r="BK86" s="164"/>
      <c r="BL86" s="164"/>
      <c r="BM86" s="165"/>
      <c r="BN86" s="163"/>
      <c r="BO86" s="164"/>
      <c r="BP86" s="164"/>
      <c r="BQ86" s="165"/>
      <c r="BR86" s="163"/>
      <c r="BS86" s="164"/>
      <c r="BT86" s="164"/>
      <c r="BU86" s="165"/>
      <c r="BV86" s="175"/>
      <c r="BW86" s="176"/>
      <c r="BX86" s="176"/>
      <c r="BY86" s="176"/>
      <c r="BZ86" s="177"/>
      <c r="CA86" s="224"/>
      <c r="CB86" s="225"/>
      <c r="CC86" s="225"/>
      <c r="CD86" s="225"/>
      <c r="CE86" s="225"/>
      <c r="CF86" s="225"/>
      <c r="CG86" s="225"/>
      <c r="CH86" s="225"/>
      <c r="CI86" s="226"/>
    </row>
    <row r="87" spans="1:87" ht="9" customHeight="1" x14ac:dyDescent="0.2">
      <c r="A87" s="237">
        <v>2</v>
      </c>
      <c r="B87" s="237"/>
      <c r="C87" s="237"/>
      <c r="D87" s="205">
        <f>D44</f>
        <v>0</v>
      </c>
      <c r="E87" s="205"/>
      <c r="F87" s="205"/>
      <c r="G87" s="205"/>
      <c r="H87" s="205"/>
      <c r="I87" s="205"/>
      <c r="J87" s="205"/>
      <c r="K87" s="205"/>
      <c r="L87" s="205"/>
      <c r="M87" s="205"/>
      <c r="N87" s="205"/>
      <c r="O87" s="205"/>
      <c r="P87" s="205"/>
      <c r="Q87" s="205"/>
      <c r="R87" s="205"/>
      <c r="S87" s="205"/>
      <c r="T87" s="230">
        <f>AB44</f>
        <v>0</v>
      </c>
      <c r="U87" s="230"/>
      <c r="V87" s="230"/>
      <c r="W87" s="230"/>
      <c r="X87" s="230"/>
      <c r="Y87" s="230"/>
      <c r="Z87" s="169">
        <f>BF44</f>
        <v>0</v>
      </c>
      <c r="AA87" s="170"/>
      <c r="AB87" s="170"/>
      <c r="AC87" s="170"/>
      <c r="AD87" s="170"/>
      <c r="AE87" s="170"/>
      <c r="AF87" s="170"/>
      <c r="AG87" s="171"/>
      <c r="AH87" s="157"/>
      <c r="AI87" s="158"/>
      <c r="AJ87" s="158"/>
      <c r="AK87" s="159"/>
      <c r="AL87" s="157"/>
      <c r="AM87" s="158"/>
      <c r="AN87" s="158"/>
      <c r="AO87" s="159"/>
      <c r="AP87" s="157"/>
      <c r="AQ87" s="158"/>
      <c r="AR87" s="158"/>
      <c r="AS87" s="159"/>
      <c r="AT87" s="157"/>
      <c r="AU87" s="158"/>
      <c r="AV87" s="158"/>
      <c r="AW87" s="159"/>
      <c r="AX87" s="157"/>
      <c r="AY87" s="158"/>
      <c r="AZ87" s="158"/>
      <c r="BA87" s="159"/>
      <c r="BB87" s="157"/>
      <c r="BC87" s="158"/>
      <c r="BD87" s="158"/>
      <c r="BE87" s="159"/>
      <c r="BF87" s="157"/>
      <c r="BG87" s="158"/>
      <c r="BH87" s="158"/>
      <c r="BI87" s="159"/>
      <c r="BJ87" s="157"/>
      <c r="BK87" s="158"/>
      <c r="BL87" s="158"/>
      <c r="BM87" s="159"/>
      <c r="BN87" s="157"/>
      <c r="BO87" s="158"/>
      <c r="BP87" s="158"/>
      <c r="BQ87" s="159"/>
      <c r="BR87" s="157"/>
      <c r="BS87" s="158"/>
      <c r="BT87" s="158"/>
      <c r="BU87" s="159"/>
      <c r="BV87" s="169"/>
      <c r="BW87" s="170"/>
      <c r="BX87" s="170"/>
      <c r="BY87" s="170"/>
      <c r="BZ87" s="171"/>
      <c r="CA87" s="218"/>
      <c r="CB87" s="219"/>
      <c r="CC87" s="219"/>
      <c r="CD87" s="219"/>
      <c r="CE87" s="219"/>
      <c r="CF87" s="219"/>
      <c r="CG87" s="219"/>
      <c r="CH87" s="219"/>
      <c r="CI87" s="220"/>
    </row>
    <row r="88" spans="1:87" ht="9" customHeight="1" x14ac:dyDescent="0.2">
      <c r="A88" s="237"/>
      <c r="B88" s="237"/>
      <c r="C88" s="237"/>
      <c r="D88" s="205"/>
      <c r="E88" s="205"/>
      <c r="F88" s="205"/>
      <c r="G88" s="205"/>
      <c r="H88" s="205"/>
      <c r="I88" s="205"/>
      <c r="J88" s="205"/>
      <c r="K88" s="205"/>
      <c r="L88" s="205"/>
      <c r="M88" s="205"/>
      <c r="N88" s="205"/>
      <c r="O88" s="205"/>
      <c r="P88" s="205"/>
      <c r="Q88" s="205"/>
      <c r="R88" s="205"/>
      <c r="S88" s="205"/>
      <c r="T88" s="230"/>
      <c r="U88" s="230"/>
      <c r="V88" s="230"/>
      <c r="W88" s="230"/>
      <c r="X88" s="230"/>
      <c r="Y88" s="230"/>
      <c r="Z88" s="172"/>
      <c r="AA88" s="173"/>
      <c r="AB88" s="173"/>
      <c r="AC88" s="173"/>
      <c r="AD88" s="173"/>
      <c r="AE88" s="173"/>
      <c r="AF88" s="173"/>
      <c r="AG88" s="174"/>
      <c r="AH88" s="160"/>
      <c r="AI88" s="161"/>
      <c r="AJ88" s="161"/>
      <c r="AK88" s="162"/>
      <c r="AL88" s="160"/>
      <c r="AM88" s="161"/>
      <c r="AN88" s="161"/>
      <c r="AO88" s="162"/>
      <c r="AP88" s="160"/>
      <c r="AQ88" s="161"/>
      <c r="AR88" s="161"/>
      <c r="AS88" s="162"/>
      <c r="AT88" s="160"/>
      <c r="AU88" s="161"/>
      <c r="AV88" s="161"/>
      <c r="AW88" s="162"/>
      <c r="AX88" s="160"/>
      <c r="AY88" s="161"/>
      <c r="AZ88" s="161"/>
      <c r="BA88" s="162"/>
      <c r="BB88" s="160"/>
      <c r="BC88" s="161"/>
      <c r="BD88" s="161"/>
      <c r="BE88" s="162"/>
      <c r="BF88" s="160"/>
      <c r="BG88" s="161"/>
      <c r="BH88" s="161"/>
      <c r="BI88" s="162"/>
      <c r="BJ88" s="160"/>
      <c r="BK88" s="161"/>
      <c r="BL88" s="161"/>
      <c r="BM88" s="162"/>
      <c r="BN88" s="160"/>
      <c r="BO88" s="161"/>
      <c r="BP88" s="161"/>
      <c r="BQ88" s="162"/>
      <c r="BR88" s="160"/>
      <c r="BS88" s="161"/>
      <c r="BT88" s="161"/>
      <c r="BU88" s="162"/>
      <c r="BV88" s="172"/>
      <c r="BW88" s="173"/>
      <c r="BX88" s="173"/>
      <c r="BY88" s="173"/>
      <c r="BZ88" s="174"/>
      <c r="CA88" s="221"/>
      <c r="CB88" s="222"/>
      <c r="CC88" s="222"/>
      <c r="CD88" s="222"/>
      <c r="CE88" s="222"/>
      <c r="CF88" s="222"/>
      <c r="CG88" s="222"/>
      <c r="CH88" s="222"/>
      <c r="CI88" s="223"/>
    </row>
    <row r="89" spans="1:87" ht="9" customHeight="1" x14ac:dyDescent="0.2">
      <c r="A89" s="237"/>
      <c r="B89" s="237"/>
      <c r="C89" s="237"/>
      <c r="D89" s="205"/>
      <c r="E89" s="205"/>
      <c r="F89" s="205"/>
      <c r="G89" s="205"/>
      <c r="H89" s="205"/>
      <c r="I89" s="205"/>
      <c r="J89" s="205"/>
      <c r="K89" s="205"/>
      <c r="L89" s="205"/>
      <c r="M89" s="205"/>
      <c r="N89" s="205"/>
      <c r="O89" s="205"/>
      <c r="P89" s="205"/>
      <c r="Q89" s="205"/>
      <c r="R89" s="205"/>
      <c r="S89" s="205"/>
      <c r="T89" s="230"/>
      <c r="U89" s="230"/>
      <c r="V89" s="230"/>
      <c r="W89" s="230"/>
      <c r="X89" s="230"/>
      <c r="Y89" s="230"/>
      <c r="Z89" s="175"/>
      <c r="AA89" s="176"/>
      <c r="AB89" s="176"/>
      <c r="AC89" s="176"/>
      <c r="AD89" s="176"/>
      <c r="AE89" s="176"/>
      <c r="AF89" s="176"/>
      <c r="AG89" s="177"/>
      <c r="AH89" s="163"/>
      <c r="AI89" s="164"/>
      <c r="AJ89" s="164"/>
      <c r="AK89" s="165"/>
      <c r="AL89" s="163"/>
      <c r="AM89" s="164"/>
      <c r="AN89" s="164"/>
      <c r="AO89" s="165"/>
      <c r="AP89" s="163"/>
      <c r="AQ89" s="164"/>
      <c r="AR89" s="164"/>
      <c r="AS89" s="165"/>
      <c r="AT89" s="163"/>
      <c r="AU89" s="164"/>
      <c r="AV89" s="164"/>
      <c r="AW89" s="165"/>
      <c r="AX89" s="163"/>
      <c r="AY89" s="164"/>
      <c r="AZ89" s="164"/>
      <c r="BA89" s="165"/>
      <c r="BB89" s="163"/>
      <c r="BC89" s="164"/>
      <c r="BD89" s="164"/>
      <c r="BE89" s="165"/>
      <c r="BF89" s="163"/>
      <c r="BG89" s="164"/>
      <c r="BH89" s="164"/>
      <c r="BI89" s="165"/>
      <c r="BJ89" s="163"/>
      <c r="BK89" s="164"/>
      <c r="BL89" s="164"/>
      <c r="BM89" s="165"/>
      <c r="BN89" s="163"/>
      <c r="BO89" s="164"/>
      <c r="BP89" s="164"/>
      <c r="BQ89" s="165"/>
      <c r="BR89" s="163"/>
      <c r="BS89" s="164"/>
      <c r="BT89" s="164"/>
      <c r="BU89" s="165"/>
      <c r="BV89" s="175"/>
      <c r="BW89" s="176"/>
      <c r="BX89" s="176"/>
      <c r="BY89" s="176"/>
      <c r="BZ89" s="177"/>
      <c r="CA89" s="224"/>
      <c r="CB89" s="225"/>
      <c r="CC89" s="225"/>
      <c r="CD89" s="225"/>
      <c r="CE89" s="225"/>
      <c r="CF89" s="225"/>
      <c r="CG89" s="225"/>
      <c r="CH89" s="225"/>
      <c r="CI89" s="226"/>
    </row>
    <row r="90" spans="1:87" ht="9" customHeight="1" x14ac:dyDescent="0.2">
      <c r="A90" s="237">
        <v>3</v>
      </c>
      <c r="B90" s="237"/>
      <c r="C90" s="237"/>
      <c r="D90" s="205">
        <f>D46</f>
        <v>0</v>
      </c>
      <c r="E90" s="205"/>
      <c r="F90" s="205"/>
      <c r="G90" s="205"/>
      <c r="H90" s="205"/>
      <c r="I90" s="205"/>
      <c r="J90" s="205"/>
      <c r="K90" s="205"/>
      <c r="L90" s="205"/>
      <c r="M90" s="205"/>
      <c r="N90" s="205"/>
      <c r="O90" s="205"/>
      <c r="P90" s="205"/>
      <c r="Q90" s="205"/>
      <c r="R90" s="205"/>
      <c r="S90" s="205"/>
      <c r="T90" s="230">
        <f>AB46</f>
        <v>0</v>
      </c>
      <c r="U90" s="230"/>
      <c r="V90" s="230"/>
      <c r="W90" s="230"/>
      <c r="X90" s="230"/>
      <c r="Y90" s="230"/>
      <c r="Z90" s="169">
        <f>BF46</f>
        <v>0</v>
      </c>
      <c r="AA90" s="170"/>
      <c r="AB90" s="170"/>
      <c r="AC90" s="170"/>
      <c r="AD90" s="170"/>
      <c r="AE90" s="170"/>
      <c r="AF90" s="170"/>
      <c r="AG90" s="171"/>
      <c r="AH90" s="157"/>
      <c r="AI90" s="158"/>
      <c r="AJ90" s="158"/>
      <c r="AK90" s="159"/>
      <c r="AL90" s="157"/>
      <c r="AM90" s="158"/>
      <c r="AN90" s="158"/>
      <c r="AO90" s="159"/>
      <c r="AP90" s="157"/>
      <c r="AQ90" s="158"/>
      <c r="AR90" s="158"/>
      <c r="AS90" s="159"/>
      <c r="AT90" s="157"/>
      <c r="AU90" s="158"/>
      <c r="AV90" s="158"/>
      <c r="AW90" s="159"/>
      <c r="AX90" s="157"/>
      <c r="AY90" s="158"/>
      <c r="AZ90" s="158"/>
      <c r="BA90" s="159"/>
      <c r="BB90" s="157"/>
      <c r="BC90" s="158"/>
      <c r="BD90" s="158"/>
      <c r="BE90" s="159"/>
      <c r="BF90" s="157"/>
      <c r="BG90" s="158"/>
      <c r="BH90" s="158"/>
      <c r="BI90" s="159"/>
      <c r="BJ90" s="157"/>
      <c r="BK90" s="158"/>
      <c r="BL90" s="158"/>
      <c r="BM90" s="159"/>
      <c r="BN90" s="157"/>
      <c r="BO90" s="158"/>
      <c r="BP90" s="158"/>
      <c r="BQ90" s="159"/>
      <c r="BR90" s="157"/>
      <c r="BS90" s="158"/>
      <c r="BT90" s="158"/>
      <c r="BU90" s="159"/>
      <c r="BV90" s="169"/>
      <c r="BW90" s="170"/>
      <c r="BX90" s="170"/>
      <c r="BY90" s="170"/>
      <c r="BZ90" s="171"/>
      <c r="CA90" s="218"/>
      <c r="CB90" s="219"/>
      <c r="CC90" s="219"/>
      <c r="CD90" s="219"/>
      <c r="CE90" s="219"/>
      <c r="CF90" s="219"/>
      <c r="CG90" s="219"/>
      <c r="CH90" s="219"/>
      <c r="CI90" s="220"/>
    </row>
    <row r="91" spans="1:87" ht="9" customHeight="1" x14ac:dyDescent="0.2">
      <c r="A91" s="237"/>
      <c r="B91" s="237"/>
      <c r="C91" s="237"/>
      <c r="D91" s="205"/>
      <c r="E91" s="205"/>
      <c r="F91" s="205"/>
      <c r="G91" s="205"/>
      <c r="H91" s="205"/>
      <c r="I91" s="205"/>
      <c r="J91" s="205"/>
      <c r="K91" s="205"/>
      <c r="L91" s="205"/>
      <c r="M91" s="205"/>
      <c r="N91" s="205"/>
      <c r="O91" s="205"/>
      <c r="P91" s="205"/>
      <c r="Q91" s="205"/>
      <c r="R91" s="205"/>
      <c r="S91" s="205"/>
      <c r="T91" s="230"/>
      <c r="U91" s="230"/>
      <c r="V91" s="230"/>
      <c r="W91" s="230"/>
      <c r="X91" s="230"/>
      <c r="Y91" s="230"/>
      <c r="Z91" s="172"/>
      <c r="AA91" s="173"/>
      <c r="AB91" s="173"/>
      <c r="AC91" s="173"/>
      <c r="AD91" s="173"/>
      <c r="AE91" s="173"/>
      <c r="AF91" s="173"/>
      <c r="AG91" s="174"/>
      <c r="AH91" s="160"/>
      <c r="AI91" s="161"/>
      <c r="AJ91" s="161"/>
      <c r="AK91" s="162"/>
      <c r="AL91" s="160"/>
      <c r="AM91" s="161"/>
      <c r="AN91" s="161"/>
      <c r="AO91" s="162"/>
      <c r="AP91" s="160"/>
      <c r="AQ91" s="161"/>
      <c r="AR91" s="161"/>
      <c r="AS91" s="162"/>
      <c r="AT91" s="160"/>
      <c r="AU91" s="161"/>
      <c r="AV91" s="161"/>
      <c r="AW91" s="162"/>
      <c r="AX91" s="160"/>
      <c r="AY91" s="161"/>
      <c r="AZ91" s="161"/>
      <c r="BA91" s="162"/>
      <c r="BB91" s="160"/>
      <c r="BC91" s="161"/>
      <c r="BD91" s="161"/>
      <c r="BE91" s="162"/>
      <c r="BF91" s="160"/>
      <c r="BG91" s="161"/>
      <c r="BH91" s="161"/>
      <c r="BI91" s="162"/>
      <c r="BJ91" s="160"/>
      <c r="BK91" s="161"/>
      <c r="BL91" s="161"/>
      <c r="BM91" s="162"/>
      <c r="BN91" s="160"/>
      <c r="BO91" s="161"/>
      <c r="BP91" s="161"/>
      <c r="BQ91" s="162"/>
      <c r="BR91" s="160"/>
      <c r="BS91" s="161"/>
      <c r="BT91" s="161"/>
      <c r="BU91" s="162"/>
      <c r="BV91" s="172"/>
      <c r="BW91" s="173"/>
      <c r="BX91" s="173"/>
      <c r="BY91" s="173"/>
      <c r="BZ91" s="174"/>
      <c r="CA91" s="221"/>
      <c r="CB91" s="222"/>
      <c r="CC91" s="222"/>
      <c r="CD91" s="222"/>
      <c r="CE91" s="222"/>
      <c r="CF91" s="222"/>
      <c r="CG91" s="222"/>
      <c r="CH91" s="222"/>
      <c r="CI91" s="223"/>
    </row>
    <row r="92" spans="1:87" ht="9" customHeight="1" x14ac:dyDescent="0.2">
      <c r="A92" s="237"/>
      <c r="B92" s="237"/>
      <c r="C92" s="237"/>
      <c r="D92" s="205"/>
      <c r="E92" s="205"/>
      <c r="F92" s="205"/>
      <c r="G92" s="205"/>
      <c r="H92" s="205"/>
      <c r="I92" s="205"/>
      <c r="J92" s="205"/>
      <c r="K92" s="205"/>
      <c r="L92" s="205"/>
      <c r="M92" s="205"/>
      <c r="N92" s="205"/>
      <c r="O92" s="205"/>
      <c r="P92" s="205"/>
      <c r="Q92" s="205"/>
      <c r="R92" s="205"/>
      <c r="S92" s="205"/>
      <c r="T92" s="230"/>
      <c r="U92" s="230"/>
      <c r="V92" s="230"/>
      <c r="W92" s="230"/>
      <c r="X92" s="230"/>
      <c r="Y92" s="230"/>
      <c r="Z92" s="175"/>
      <c r="AA92" s="176"/>
      <c r="AB92" s="176"/>
      <c r="AC92" s="176"/>
      <c r="AD92" s="176"/>
      <c r="AE92" s="176"/>
      <c r="AF92" s="176"/>
      <c r="AG92" s="177"/>
      <c r="AH92" s="163"/>
      <c r="AI92" s="164"/>
      <c r="AJ92" s="164"/>
      <c r="AK92" s="165"/>
      <c r="AL92" s="163"/>
      <c r="AM92" s="164"/>
      <c r="AN92" s="164"/>
      <c r="AO92" s="165"/>
      <c r="AP92" s="163"/>
      <c r="AQ92" s="164"/>
      <c r="AR92" s="164"/>
      <c r="AS92" s="165"/>
      <c r="AT92" s="163"/>
      <c r="AU92" s="164"/>
      <c r="AV92" s="164"/>
      <c r="AW92" s="165"/>
      <c r="AX92" s="163"/>
      <c r="AY92" s="164"/>
      <c r="AZ92" s="164"/>
      <c r="BA92" s="165"/>
      <c r="BB92" s="163"/>
      <c r="BC92" s="164"/>
      <c r="BD92" s="164"/>
      <c r="BE92" s="165"/>
      <c r="BF92" s="163"/>
      <c r="BG92" s="164"/>
      <c r="BH92" s="164"/>
      <c r="BI92" s="165"/>
      <c r="BJ92" s="163"/>
      <c r="BK92" s="164"/>
      <c r="BL92" s="164"/>
      <c r="BM92" s="165"/>
      <c r="BN92" s="163"/>
      <c r="BO92" s="164"/>
      <c r="BP92" s="164"/>
      <c r="BQ92" s="165"/>
      <c r="BR92" s="163"/>
      <c r="BS92" s="164"/>
      <c r="BT92" s="164"/>
      <c r="BU92" s="165"/>
      <c r="BV92" s="175"/>
      <c r="BW92" s="176"/>
      <c r="BX92" s="176"/>
      <c r="BY92" s="176"/>
      <c r="BZ92" s="177"/>
      <c r="CA92" s="224"/>
      <c r="CB92" s="225"/>
      <c r="CC92" s="225"/>
      <c r="CD92" s="225"/>
      <c r="CE92" s="225"/>
      <c r="CF92" s="225"/>
      <c r="CG92" s="225"/>
      <c r="CH92" s="225"/>
      <c r="CI92" s="226"/>
    </row>
    <row r="93" spans="1:87" ht="9" customHeight="1" x14ac:dyDescent="0.2">
      <c r="A93" s="237">
        <v>4</v>
      </c>
      <c r="B93" s="237"/>
      <c r="C93" s="237"/>
      <c r="D93" s="238">
        <f>D48</f>
        <v>0</v>
      </c>
      <c r="E93" s="238"/>
      <c r="F93" s="238"/>
      <c r="G93" s="238"/>
      <c r="H93" s="238"/>
      <c r="I93" s="238"/>
      <c r="J93" s="238"/>
      <c r="K93" s="238"/>
      <c r="L93" s="238"/>
      <c r="M93" s="238"/>
      <c r="N93" s="238"/>
      <c r="O93" s="238"/>
      <c r="P93" s="238"/>
      <c r="Q93" s="238"/>
      <c r="R93" s="238"/>
      <c r="S93" s="238"/>
      <c r="T93" s="230">
        <f>AB48</f>
        <v>0</v>
      </c>
      <c r="U93" s="230"/>
      <c r="V93" s="230"/>
      <c r="W93" s="230"/>
      <c r="X93" s="230"/>
      <c r="Y93" s="230"/>
      <c r="Z93" s="169">
        <f>BF48</f>
        <v>0</v>
      </c>
      <c r="AA93" s="170"/>
      <c r="AB93" s="170"/>
      <c r="AC93" s="170"/>
      <c r="AD93" s="170"/>
      <c r="AE93" s="170"/>
      <c r="AF93" s="170"/>
      <c r="AG93" s="171"/>
      <c r="AH93" s="157"/>
      <c r="AI93" s="158"/>
      <c r="AJ93" s="158"/>
      <c r="AK93" s="159"/>
      <c r="AL93" s="157"/>
      <c r="AM93" s="158"/>
      <c r="AN93" s="158"/>
      <c r="AO93" s="159"/>
      <c r="AP93" s="157"/>
      <c r="AQ93" s="158"/>
      <c r="AR93" s="158"/>
      <c r="AS93" s="159"/>
      <c r="AT93" s="157"/>
      <c r="AU93" s="158"/>
      <c r="AV93" s="158"/>
      <c r="AW93" s="159"/>
      <c r="AX93" s="157"/>
      <c r="AY93" s="158"/>
      <c r="AZ93" s="158"/>
      <c r="BA93" s="159"/>
      <c r="BB93" s="157"/>
      <c r="BC93" s="158"/>
      <c r="BD93" s="158"/>
      <c r="BE93" s="159"/>
      <c r="BF93" s="157"/>
      <c r="BG93" s="158"/>
      <c r="BH93" s="158"/>
      <c r="BI93" s="159"/>
      <c r="BJ93" s="157"/>
      <c r="BK93" s="158"/>
      <c r="BL93" s="158"/>
      <c r="BM93" s="159"/>
      <c r="BN93" s="157"/>
      <c r="BO93" s="158"/>
      <c r="BP93" s="158"/>
      <c r="BQ93" s="159"/>
      <c r="BR93" s="157"/>
      <c r="BS93" s="158"/>
      <c r="BT93" s="158"/>
      <c r="BU93" s="159"/>
      <c r="BV93" s="169"/>
      <c r="BW93" s="170"/>
      <c r="BX93" s="170"/>
      <c r="BY93" s="170"/>
      <c r="BZ93" s="171"/>
      <c r="CA93" s="218"/>
      <c r="CB93" s="219"/>
      <c r="CC93" s="219"/>
      <c r="CD93" s="219"/>
      <c r="CE93" s="219"/>
      <c r="CF93" s="219"/>
      <c r="CG93" s="219"/>
      <c r="CH93" s="219"/>
      <c r="CI93" s="220"/>
    </row>
    <row r="94" spans="1:87" ht="9" customHeight="1" x14ac:dyDescent="0.2">
      <c r="A94" s="237"/>
      <c r="B94" s="237"/>
      <c r="C94" s="237"/>
      <c r="D94" s="238"/>
      <c r="E94" s="238"/>
      <c r="F94" s="238"/>
      <c r="G94" s="238"/>
      <c r="H94" s="238"/>
      <c r="I94" s="238"/>
      <c r="J94" s="238"/>
      <c r="K94" s="238"/>
      <c r="L94" s="238"/>
      <c r="M94" s="238"/>
      <c r="N94" s="238"/>
      <c r="O94" s="238"/>
      <c r="P94" s="238"/>
      <c r="Q94" s="238"/>
      <c r="R94" s="238"/>
      <c r="S94" s="238"/>
      <c r="T94" s="230"/>
      <c r="U94" s="230"/>
      <c r="V94" s="230"/>
      <c r="W94" s="230"/>
      <c r="X94" s="230"/>
      <c r="Y94" s="230"/>
      <c r="Z94" s="172"/>
      <c r="AA94" s="173"/>
      <c r="AB94" s="173"/>
      <c r="AC94" s="173"/>
      <c r="AD94" s="173"/>
      <c r="AE94" s="173"/>
      <c r="AF94" s="173"/>
      <c r="AG94" s="174"/>
      <c r="AH94" s="160"/>
      <c r="AI94" s="161"/>
      <c r="AJ94" s="161"/>
      <c r="AK94" s="162"/>
      <c r="AL94" s="160"/>
      <c r="AM94" s="161"/>
      <c r="AN94" s="161"/>
      <c r="AO94" s="162"/>
      <c r="AP94" s="160"/>
      <c r="AQ94" s="161"/>
      <c r="AR94" s="161"/>
      <c r="AS94" s="162"/>
      <c r="AT94" s="160"/>
      <c r="AU94" s="161"/>
      <c r="AV94" s="161"/>
      <c r="AW94" s="162"/>
      <c r="AX94" s="160"/>
      <c r="AY94" s="161"/>
      <c r="AZ94" s="161"/>
      <c r="BA94" s="162"/>
      <c r="BB94" s="160"/>
      <c r="BC94" s="161"/>
      <c r="BD94" s="161"/>
      <c r="BE94" s="162"/>
      <c r="BF94" s="160"/>
      <c r="BG94" s="161"/>
      <c r="BH94" s="161"/>
      <c r="BI94" s="162"/>
      <c r="BJ94" s="160"/>
      <c r="BK94" s="161"/>
      <c r="BL94" s="161"/>
      <c r="BM94" s="162"/>
      <c r="BN94" s="160"/>
      <c r="BO94" s="161"/>
      <c r="BP94" s="161"/>
      <c r="BQ94" s="162"/>
      <c r="BR94" s="160"/>
      <c r="BS94" s="161"/>
      <c r="BT94" s="161"/>
      <c r="BU94" s="162"/>
      <c r="BV94" s="172"/>
      <c r="BW94" s="173"/>
      <c r="BX94" s="173"/>
      <c r="BY94" s="173"/>
      <c r="BZ94" s="174"/>
      <c r="CA94" s="221"/>
      <c r="CB94" s="222"/>
      <c r="CC94" s="222"/>
      <c r="CD94" s="222"/>
      <c r="CE94" s="222"/>
      <c r="CF94" s="222"/>
      <c r="CG94" s="222"/>
      <c r="CH94" s="222"/>
      <c r="CI94" s="223"/>
    </row>
    <row r="95" spans="1:87" ht="9" customHeight="1" x14ac:dyDescent="0.2">
      <c r="A95" s="237"/>
      <c r="B95" s="237"/>
      <c r="C95" s="237"/>
      <c r="D95" s="238"/>
      <c r="E95" s="238"/>
      <c r="F95" s="238"/>
      <c r="G95" s="238"/>
      <c r="H95" s="238"/>
      <c r="I95" s="238"/>
      <c r="J95" s="238"/>
      <c r="K95" s="238"/>
      <c r="L95" s="238"/>
      <c r="M95" s="238"/>
      <c r="N95" s="238"/>
      <c r="O95" s="238"/>
      <c r="P95" s="238"/>
      <c r="Q95" s="238"/>
      <c r="R95" s="238"/>
      <c r="S95" s="238"/>
      <c r="T95" s="230"/>
      <c r="U95" s="230"/>
      <c r="V95" s="230"/>
      <c r="W95" s="230"/>
      <c r="X95" s="230"/>
      <c r="Y95" s="230"/>
      <c r="Z95" s="175"/>
      <c r="AA95" s="176"/>
      <c r="AB95" s="176"/>
      <c r="AC95" s="176"/>
      <c r="AD95" s="176"/>
      <c r="AE95" s="176"/>
      <c r="AF95" s="176"/>
      <c r="AG95" s="177"/>
      <c r="AH95" s="163"/>
      <c r="AI95" s="164"/>
      <c r="AJ95" s="164"/>
      <c r="AK95" s="165"/>
      <c r="AL95" s="163"/>
      <c r="AM95" s="164"/>
      <c r="AN95" s="164"/>
      <c r="AO95" s="165"/>
      <c r="AP95" s="163"/>
      <c r="AQ95" s="164"/>
      <c r="AR95" s="164"/>
      <c r="AS95" s="165"/>
      <c r="AT95" s="163"/>
      <c r="AU95" s="164"/>
      <c r="AV95" s="164"/>
      <c r="AW95" s="165"/>
      <c r="AX95" s="163"/>
      <c r="AY95" s="164"/>
      <c r="AZ95" s="164"/>
      <c r="BA95" s="165"/>
      <c r="BB95" s="163"/>
      <c r="BC95" s="164"/>
      <c r="BD95" s="164"/>
      <c r="BE95" s="165"/>
      <c r="BF95" s="163"/>
      <c r="BG95" s="164"/>
      <c r="BH95" s="164"/>
      <c r="BI95" s="165"/>
      <c r="BJ95" s="163"/>
      <c r="BK95" s="164"/>
      <c r="BL95" s="164"/>
      <c r="BM95" s="165"/>
      <c r="BN95" s="163"/>
      <c r="BO95" s="164"/>
      <c r="BP95" s="164"/>
      <c r="BQ95" s="165"/>
      <c r="BR95" s="163"/>
      <c r="BS95" s="164"/>
      <c r="BT95" s="164"/>
      <c r="BU95" s="165"/>
      <c r="BV95" s="175"/>
      <c r="BW95" s="176"/>
      <c r="BX95" s="176"/>
      <c r="BY95" s="176"/>
      <c r="BZ95" s="177"/>
      <c r="CA95" s="224"/>
      <c r="CB95" s="225"/>
      <c r="CC95" s="225"/>
      <c r="CD95" s="225"/>
      <c r="CE95" s="225"/>
      <c r="CF95" s="225"/>
      <c r="CG95" s="225"/>
      <c r="CH95" s="225"/>
      <c r="CI95" s="226"/>
    </row>
    <row r="96" spans="1:87" ht="12" thickBot="1" x14ac:dyDescent="0.25"/>
    <row r="97" spans="1:87" s="2" customFormat="1" ht="9" customHeight="1" x14ac:dyDescent="0.3">
      <c r="A97" s="86"/>
      <c r="B97" s="152" t="s">
        <v>66</v>
      </c>
      <c r="C97" s="152"/>
      <c r="D97" s="152"/>
      <c r="E97" s="152"/>
      <c r="F97" s="152"/>
      <c r="G97" s="152"/>
      <c r="H97" s="152"/>
      <c r="I97" s="152"/>
      <c r="J97" s="152"/>
      <c r="K97" s="152"/>
      <c r="L97" s="152"/>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8"/>
      <c r="AV97" s="152" t="s">
        <v>67</v>
      </c>
      <c r="AW97" s="152"/>
      <c r="AX97" s="152"/>
      <c r="AY97" s="152"/>
      <c r="AZ97" s="152"/>
      <c r="BA97" s="152"/>
      <c r="BB97" s="152"/>
      <c r="BC97" s="152"/>
      <c r="BD97" s="152"/>
      <c r="BE97" s="152"/>
      <c r="BF97" s="152"/>
      <c r="BG97" s="152"/>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9"/>
    </row>
    <row r="98" spans="1:87" s="2" customFormat="1" ht="9" customHeight="1" x14ac:dyDescent="0.3">
      <c r="A98" s="90"/>
      <c r="B98" s="153"/>
      <c r="C98" s="153"/>
      <c r="D98" s="153"/>
      <c r="E98" s="153"/>
      <c r="F98" s="153"/>
      <c r="G98" s="153"/>
      <c r="H98" s="153"/>
      <c r="I98" s="153"/>
      <c r="J98" s="153"/>
      <c r="K98" s="153"/>
      <c r="L98" s="153"/>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91"/>
      <c r="AV98" s="153"/>
      <c r="AW98" s="153"/>
      <c r="AX98" s="153"/>
      <c r="AY98" s="153"/>
      <c r="AZ98" s="153"/>
      <c r="BA98" s="153"/>
      <c r="BB98" s="153"/>
      <c r="BC98" s="153"/>
      <c r="BD98" s="153"/>
      <c r="BE98" s="153"/>
      <c r="BF98" s="153"/>
      <c r="BG98" s="153"/>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92"/>
    </row>
    <row r="99" spans="1:87" s="2" customFormat="1" ht="9" customHeight="1" x14ac:dyDescent="0.3">
      <c r="A99" s="90"/>
      <c r="B99" s="200" t="s">
        <v>68</v>
      </c>
      <c r="C99" s="200"/>
      <c r="D99" s="200"/>
      <c r="E99" s="200"/>
      <c r="F99" s="200"/>
      <c r="G99" s="200"/>
      <c r="H99" s="200"/>
      <c r="I99" s="200"/>
      <c r="J99" s="200"/>
      <c r="K99" s="200"/>
      <c r="L99" s="173">
        <f>BD55</f>
        <v>0</v>
      </c>
      <c r="M99" s="173"/>
      <c r="N99" s="173"/>
      <c r="O99" s="173"/>
      <c r="P99" s="173"/>
      <c r="Q99" s="173"/>
      <c r="R99" s="173"/>
      <c r="S99" s="173"/>
      <c r="T99" s="173"/>
      <c r="U99" s="173"/>
      <c r="V99" s="173"/>
      <c r="W99" s="173"/>
      <c r="X99" s="173"/>
      <c r="Y99" s="173"/>
      <c r="Z99" s="8"/>
      <c r="AA99" s="173" t="s">
        <v>69</v>
      </c>
      <c r="AB99" s="173"/>
      <c r="AC99" s="173"/>
      <c r="AD99" s="173"/>
      <c r="AE99" s="173"/>
      <c r="AF99" s="173"/>
      <c r="AG99" s="173"/>
      <c r="AH99" s="173"/>
      <c r="AI99" s="213"/>
      <c r="AJ99" s="213"/>
      <c r="AK99" s="213"/>
      <c r="AL99" s="213"/>
      <c r="AM99" s="213"/>
      <c r="AN99" s="213"/>
      <c r="AO99" s="213"/>
      <c r="AP99" s="213"/>
      <c r="AQ99" s="213"/>
      <c r="AR99" s="213"/>
      <c r="AS99" s="213"/>
      <c r="AT99" s="8"/>
      <c r="AU99" s="91"/>
      <c r="AV99" s="200" t="s">
        <v>70</v>
      </c>
      <c r="AW99" s="200"/>
      <c r="AX99" s="200"/>
      <c r="AY99" s="200"/>
      <c r="AZ99" s="200"/>
      <c r="BA99" s="200"/>
      <c r="BB99" s="200"/>
      <c r="BC99" s="200"/>
      <c r="BD99" s="200"/>
      <c r="BE99" s="200"/>
      <c r="BF99" s="200"/>
      <c r="BG99" s="200"/>
      <c r="BH99" s="207"/>
      <c r="BI99" s="207"/>
      <c r="BJ99" s="207"/>
      <c r="BK99" s="207"/>
      <c r="BL99" s="207"/>
      <c r="BM99" s="8"/>
      <c r="BN99" s="200" t="s">
        <v>71</v>
      </c>
      <c r="BO99" s="200"/>
      <c r="BP99" s="200"/>
      <c r="BQ99" s="200"/>
      <c r="BR99" s="200"/>
      <c r="BS99" s="200"/>
      <c r="BT99" s="200"/>
      <c r="BU99" s="200"/>
      <c r="BV99" s="200"/>
      <c r="BW99" s="217"/>
      <c r="BX99" s="207"/>
      <c r="BY99" s="207"/>
      <c r="BZ99" s="207"/>
      <c r="CA99" s="207"/>
      <c r="CB99" s="207"/>
      <c r="CC99" s="207"/>
      <c r="CD99" s="207"/>
      <c r="CE99" s="207"/>
      <c r="CF99" s="207"/>
      <c r="CG99" s="207"/>
      <c r="CH99" s="207"/>
      <c r="CI99" s="92"/>
    </row>
    <row r="100" spans="1:87" s="2" customFormat="1" ht="9" customHeight="1" x14ac:dyDescent="0.3">
      <c r="A100" s="90"/>
      <c r="B100" s="200"/>
      <c r="C100" s="200"/>
      <c r="D100" s="200"/>
      <c r="E100" s="200"/>
      <c r="F100" s="200"/>
      <c r="G100" s="200"/>
      <c r="H100" s="200"/>
      <c r="I100" s="200"/>
      <c r="J100" s="200"/>
      <c r="K100" s="200"/>
      <c r="L100" s="176"/>
      <c r="M100" s="176"/>
      <c r="N100" s="176"/>
      <c r="O100" s="176"/>
      <c r="P100" s="176"/>
      <c r="Q100" s="176"/>
      <c r="R100" s="176"/>
      <c r="S100" s="176"/>
      <c r="T100" s="176"/>
      <c r="U100" s="176"/>
      <c r="V100" s="176"/>
      <c r="W100" s="176"/>
      <c r="X100" s="176"/>
      <c r="Y100" s="176"/>
      <c r="Z100" s="8"/>
      <c r="AA100" s="173"/>
      <c r="AB100" s="173"/>
      <c r="AC100" s="173"/>
      <c r="AD100" s="173"/>
      <c r="AE100" s="173"/>
      <c r="AF100" s="173"/>
      <c r="AG100" s="173"/>
      <c r="AH100" s="173"/>
      <c r="AI100" s="214"/>
      <c r="AJ100" s="214"/>
      <c r="AK100" s="214"/>
      <c r="AL100" s="214"/>
      <c r="AM100" s="214"/>
      <c r="AN100" s="214"/>
      <c r="AO100" s="214"/>
      <c r="AP100" s="214"/>
      <c r="AQ100" s="214"/>
      <c r="AR100" s="214"/>
      <c r="AS100" s="214"/>
      <c r="AT100" s="8"/>
      <c r="AU100" s="91"/>
      <c r="AV100" s="200"/>
      <c r="AW100" s="200"/>
      <c r="AX100" s="200"/>
      <c r="AY100" s="200"/>
      <c r="AZ100" s="200"/>
      <c r="BA100" s="200"/>
      <c r="BB100" s="200"/>
      <c r="BC100" s="200"/>
      <c r="BD100" s="200"/>
      <c r="BE100" s="200"/>
      <c r="BF100" s="200"/>
      <c r="BG100" s="200"/>
      <c r="BH100" s="208"/>
      <c r="BI100" s="208"/>
      <c r="BJ100" s="208"/>
      <c r="BK100" s="208"/>
      <c r="BL100" s="208"/>
      <c r="BM100" s="8"/>
      <c r="BN100" s="200"/>
      <c r="BO100" s="200"/>
      <c r="BP100" s="200"/>
      <c r="BQ100" s="200"/>
      <c r="BR100" s="200"/>
      <c r="BS100" s="200"/>
      <c r="BT100" s="200"/>
      <c r="BU100" s="200"/>
      <c r="BV100" s="200"/>
      <c r="BW100" s="208"/>
      <c r="BX100" s="208"/>
      <c r="BY100" s="208"/>
      <c r="BZ100" s="208"/>
      <c r="CA100" s="208"/>
      <c r="CB100" s="208"/>
      <c r="CC100" s="208"/>
      <c r="CD100" s="208"/>
      <c r="CE100" s="208"/>
      <c r="CF100" s="208"/>
      <c r="CG100" s="208"/>
      <c r="CH100" s="208"/>
      <c r="CI100" s="92"/>
    </row>
    <row r="101" spans="1:87" s="2" customFormat="1" ht="9" customHeight="1" x14ac:dyDescent="0.3">
      <c r="A101" s="90"/>
      <c r="B101" s="52"/>
      <c r="C101" s="52"/>
      <c r="D101" s="52"/>
      <c r="E101" s="52"/>
      <c r="F101" s="52"/>
      <c r="G101" s="52"/>
      <c r="H101" s="52"/>
      <c r="I101" s="52"/>
      <c r="J101" s="52"/>
      <c r="K101" s="52"/>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91"/>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92"/>
    </row>
    <row r="102" spans="1:87" s="2" customFormat="1" ht="9" customHeight="1" x14ac:dyDescent="0.2">
      <c r="A102" s="90"/>
      <c r="B102" s="200" t="s">
        <v>72</v>
      </c>
      <c r="C102" s="200"/>
      <c r="D102" s="200"/>
      <c r="E102" s="200"/>
      <c r="F102" s="200"/>
      <c r="G102" s="200"/>
      <c r="H102" s="200"/>
      <c r="I102" s="200"/>
      <c r="J102" s="200"/>
      <c r="K102" s="200"/>
      <c r="L102" s="207"/>
      <c r="M102" s="207"/>
      <c r="N102" s="207"/>
      <c r="O102" s="207"/>
      <c r="P102" s="207"/>
      <c r="Q102" s="207"/>
      <c r="R102" s="207"/>
      <c r="S102" s="207"/>
      <c r="T102" s="207"/>
      <c r="U102" s="207"/>
      <c r="V102" s="207"/>
      <c r="W102" s="207"/>
      <c r="X102" s="207"/>
      <c r="Y102" s="207"/>
      <c r="Z102" s="8"/>
      <c r="AA102" s="8"/>
      <c r="AB102" s="7"/>
      <c r="AC102" s="7"/>
      <c r="AD102" s="7"/>
      <c r="AE102" s="7"/>
      <c r="AF102" s="7"/>
      <c r="AG102" s="7"/>
      <c r="AH102" s="7"/>
      <c r="AI102" s="7"/>
      <c r="AJ102" s="7"/>
      <c r="AK102" s="7"/>
      <c r="AL102" s="7"/>
      <c r="AM102" s="7"/>
      <c r="AN102" s="7"/>
      <c r="AO102" s="7"/>
      <c r="AP102" s="7"/>
      <c r="AQ102" s="7"/>
      <c r="AR102" s="7"/>
      <c r="AS102" s="7"/>
      <c r="AT102" s="7"/>
      <c r="AU102" s="91"/>
      <c r="AV102" s="200" t="s">
        <v>52</v>
      </c>
      <c r="AW102" s="200"/>
      <c r="AX102" s="200"/>
      <c r="AY102" s="200"/>
      <c r="AZ102" s="200"/>
      <c r="BA102" s="200"/>
      <c r="BB102" s="200"/>
      <c r="BC102" s="200"/>
      <c r="BD102" s="200"/>
      <c r="BE102" s="200"/>
      <c r="BF102" s="200"/>
      <c r="BG102" s="200"/>
      <c r="BH102" s="207"/>
      <c r="BI102" s="207"/>
      <c r="BJ102" s="207"/>
      <c r="BK102" s="207"/>
      <c r="BL102" s="207"/>
      <c r="BM102" s="207"/>
      <c r="BN102" s="207"/>
      <c r="BO102" s="207"/>
      <c r="BP102" s="207"/>
      <c r="BQ102" s="207"/>
      <c r="BR102" s="207"/>
      <c r="BS102" s="207"/>
      <c r="BT102" s="207"/>
      <c r="BU102" s="207"/>
      <c r="BV102" s="207"/>
      <c r="BW102" s="207"/>
      <c r="BX102" s="207"/>
      <c r="BY102" s="207"/>
      <c r="BZ102" s="207"/>
      <c r="CA102" s="207"/>
      <c r="CB102" s="207"/>
      <c r="CC102" s="207"/>
      <c r="CD102" s="207"/>
      <c r="CE102" s="207"/>
      <c r="CF102" s="207"/>
      <c r="CG102" s="207"/>
      <c r="CH102" s="207"/>
      <c r="CI102" s="92"/>
    </row>
    <row r="103" spans="1:87" s="2" customFormat="1" ht="9" customHeight="1" x14ac:dyDescent="0.2">
      <c r="A103" s="90"/>
      <c r="B103" s="200"/>
      <c r="C103" s="200"/>
      <c r="D103" s="200"/>
      <c r="E103" s="200"/>
      <c r="F103" s="200"/>
      <c r="G103" s="200"/>
      <c r="H103" s="200"/>
      <c r="I103" s="200"/>
      <c r="J103" s="200"/>
      <c r="K103" s="200"/>
      <c r="L103" s="208"/>
      <c r="M103" s="208"/>
      <c r="N103" s="208"/>
      <c r="O103" s="208"/>
      <c r="P103" s="208"/>
      <c r="Q103" s="208"/>
      <c r="R103" s="208"/>
      <c r="S103" s="208"/>
      <c r="T103" s="208"/>
      <c r="U103" s="208"/>
      <c r="V103" s="208"/>
      <c r="W103" s="208"/>
      <c r="X103" s="208"/>
      <c r="Y103" s="208"/>
      <c r="Z103" s="8"/>
      <c r="AA103" s="7"/>
      <c r="AB103" s="7"/>
      <c r="AC103" s="7"/>
      <c r="AD103" s="7"/>
      <c r="AE103" s="7"/>
      <c r="AF103" s="7"/>
      <c r="AG103" s="7"/>
      <c r="AH103" s="7"/>
      <c r="AI103" s="7"/>
      <c r="AJ103" s="7"/>
      <c r="AK103" s="7"/>
      <c r="AL103" s="7"/>
      <c r="AM103" s="7"/>
      <c r="AN103" s="7"/>
      <c r="AO103" s="7"/>
      <c r="AP103" s="7"/>
      <c r="AQ103" s="7"/>
      <c r="AR103" s="7"/>
      <c r="AS103" s="7"/>
      <c r="AT103" s="7"/>
      <c r="AU103" s="91"/>
      <c r="AV103" s="200"/>
      <c r="AW103" s="200"/>
      <c r="AX103" s="200"/>
      <c r="AY103" s="200"/>
      <c r="AZ103" s="200"/>
      <c r="BA103" s="200"/>
      <c r="BB103" s="200"/>
      <c r="BC103" s="200"/>
      <c r="BD103" s="200"/>
      <c r="BE103" s="200"/>
      <c r="BF103" s="200"/>
      <c r="BG103" s="200"/>
      <c r="BH103" s="208"/>
      <c r="BI103" s="208"/>
      <c r="BJ103" s="208"/>
      <c r="BK103" s="208"/>
      <c r="BL103" s="208"/>
      <c r="BM103" s="208"/>
      <c r="BN103" s="208"/>
      <c r="BO103" s="208"/>
      <c r="BP103" s="208"/>
      <c r="BQ103" s="208"/>
      <c r="BR103" s="208"/>
      <c r="BS103" s="208"/>
      <c r="BT103" s="208"/>
      <c r="BU103" s="208"/>
      <c r="BV103" s="208"/>
      <c r="BW103" s="208"/>
      <c r="BX103" s="208"/>
      <c r="BY103" s="208"/>
      <c r="BZ103" s="208"/>
      <c r="CA103" s="208"/>
      <c r="CB103" s="208"/>
      <c r="CC103" s="208"/>
      <c r="CD103" s="208"/>
      <c r="CE103" s="208"/>
      <c r="CF103" s="208"/>
      <c r="CG103" s="208"/>
      <c r="CH103" s="208"/>
      <c r="CI103" s="92"/>
    </row>
    <row r="104" spans="1:87" s="2" customFormat="1" ht="9" customHeight="1" x14ac:dyDescent="0.2">
      <c r="A104" s="90"/>
      <c r="B104" s="52"/>
      <c r="C104" s="52"/>
      <c r="D104" s="52"/>
      <c r="E104" s="52"/>
      <c r="F104" s="52"/>
      <c r="G104" s="52"/>
      <c r="H104" s="52"/>
      <c r="I104" s="52"/>
      <c r="J104" s="52"/>
      <c r="K104" s="52"/>
      <c r="L104" s="8"/>
      <c r="M104" s="8"/>
      <c r="N104" s="8"/>
      <c r="O104" s="8"/>
      <c r="P104" s="8"/>
      <c r="Q104" s="8"/>
      <c r="R104" s="8"/>
      <c r="S104" s="8"/>
      <c r="T104" s="8"/>
      <c r="U104" s="8"/>
      <c r="V104" s="8"/>
      <c r="W104" s="8"/>
      <c r="X104" s="8"/>
      <c r="Y104" s="8"/>
      <c r="Z104" s="8"/>
      <c r="AA104" s="7"/>
      <c r="AB104" s="7"/>
      <c r="AC104" s="7"/>
      <c r="AD104" s="7"/>
      <c r="AE104" s="7"/>
      <c r="AF104" s="7"/>
      <c r="AG104" s="7"/>
      <c r="AH104" s="7"/>
      <c r="AI104" s="7"/>
      <c r="AJ104" s="7"/>
      <c r="AK104" s="7"/>
      <c r="AL104" s="7"/>
      <c r="AM104" s="7"/>
      <c r="AN104" s="7"/>
      <c r="AO104" s="7"/>
      <c r="AP104" s="7"/>
      <c r="AQ104" s="7"/>
      <c r="AR104" s="7"/>
      <c r="AS104" s="7"/>
      <c r="AT104" s="7"/>
      <c r="AU104" s="91"/>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92"/>
    </row>
    <row r="105" spans="1:87" s="2" customFormat="1" ht="9" customHeight="1" x14ac:dyDescent="0.2">
      <c r="A105" s="90"/>
      <c r="B105" s="200" t="s">
        <v>73</v>
      </c>
      <c r="C105" s="200"/>
      <c r="D105" s="200"/>
      <c r="E105" s="200"/>
      <c r="F105" s="200"/>
      <c r="G105" s="200"/>
      <c r="H105" s="200"/>
      <c r="I105" s="200"/>
      <c r="J105" s="200"/>
      <c r="K105" s="200"/>
      <c r="L105" s="209">
        <f>COUNTIF(D84:S95,"*")</f>
        <v>0</v>
      </c>
      <c r="M105" s="209"/>
      <c r="N105" s="209"/>
      <c r="O105" s="209"/>
      <c r="P105" s="209"/>
      <c r="Q105" s="209"/>
      <c r="R105" s="209"/>
      <c r="S105" s="209"/>
      <c r="T105" s="209"/>
      <c r="U105" s="209"/>
      <c r="V105" s="209"/>
      <c r="W105" s="209"/>
      <c r="X105" s="209"/>
      <c r="Y105" s="209"/>
      <c r="Z105" s="8"/>
      <c r="AA105" s="215"/>
      <c r="AB105" s="215"/>
      <c r="AC105" s="215"/>
      <c r="AD105" s="215"/>
      <c r="AE105" s="215"/>
      <c r="AF105" s="215"/>
      <c r="AG105" s="215"/>
      <c r="AH105" s="215"/>
      <c r="AI105" s="215"/>
      <c r="AJ105" s="215"/>
      <c r="AK105" s="215"/>
      <c r="AL105" s="215"/>
      <c r="AM105" s="215"/>
      <c r="AN105" s="215"/>
      <c r="AO105" s="215"/>
      <c r="AP105" s="215"/>
      <c r="AQ105" s="215"/>
      <c r="AR105" s="215"/>
      <c r="AS105" s="215"/>
      <c r="AT105" s="7"/>
      <c r="AU105" s="91"/>
      <c r="AV105" s="8"/>
      <c r="AW105" s="8"/>
      <c r="AX105" s="8"/>
      <c r="AY105" s="8"/>
      <c r="AZ105" s="8"/>
      <c r="BA105" s="8"/>
      <c r="BB105" s="8"/>
      <c r="BC105" s="8"/>
      <c r="BD105" s="8"/>
      <c r="BE105" s="8"/>
      <c r="BF105" s="8"/>
      <c r="BG105" s="8"/>
      <c r="BH105" s="8"/>
      <c r="BI105" s="8"/>
      <c r="BJ105" s="8"/>
      <c r="BK105" s="8"/>
      <c r="BL105" s="8"/>
      <c r="BM105" s="8"/>
      <c r="BN105" s="207"/>
      <c r="BO105" s="207"/>
      <c r="BP105" s="207"/>
      <c r="BQ105" s="207"/>
      <c r="BR105" s="207"/>
      <c r="BS105" s="207"/>
      <c r="BT105" s="207"/>
      <c r="BU105" s="207"/>
      <c r="BV105" s="207"/>
      <c r="BW105" s="207"/>
      <c r="BX105" s="207"/>
      <c r="BY105" s="207"/>
      <c r="BZ105" s="207"/>
      <c r="CA105" s="207"/>
      <c r="CB105" s="207"/>
      <c r="CC105" s="207"/>
      <c r="CD105" s="207"/>
      <c r="CE105" s="207"/>
      <c r="CF105" s="207"/>
      <c r="CG105" s="207"/>
      <c r="CH105" s="207"/>
      <c r="CI105" s="92"/>
    </row>
    <row r="106" spans="1:87" s="2" customFormat="1" ht="9" customHeight="1" x14ac:dyDescent="0.2">
      <c r="A106" s="90"/>
      <c r="B106" s="200"/>
      <c r="C106" s="200"/>
      <c r="D106" s="200"/>
      <c r="E106" s="200"/>
      <c r="F106" s="200"/>
      <c r="G106" s="200"/>
      <c r="H106" s="200"/>
      <c r="I106" s="200"/>
      <c r="J106" s="200"/>
      <c r="K106" s="200"/>
      <c r="L106" s="210"/>
      <c r="M106" s="210"/>
      <c r="N106" s="210"/>
      <c r="O106" s="210"/>
      <c r="P106" s="210"/>
      <c r="Q106" s="210"/>
      <c r="R106" s="210"/>
      <c r="S106" s="210"/>
      <c r="T106" s="210"/>
      <c r="U106" s="210"/>
      <c r="V106" s="210"/>
      <c r="W106" s="210"/>
      <c r="X106" s="210"/>
      <c r="Y106" s="210"/>
      <c r="Z106" s="8"/>
      <c r="AA106" s="215"/>
      <c r="AB106" s="215"/>
      <c r="AC106" s="215"/>
      <c r="AD106" s="215"/>
      <c r="AE106" s="215"/>
      <c r="AF106" s="215"/>
      <c r="AG106" s="215"/>
      <c r="AH106" s="215"/>
      <c r="AI106" s="215"/>
      <c r="AJ106" s="215"/>
      <c r="AK106" s="215"/>
      <c r="AL106" s="215"/>
      <c r="AM106" s="215"/>
      <c r="AN106" s="215"/>
      <c r="AO106" s="215"/>
      <c r="AP106" s="215"/>
      <c r="AQ106" s="215"/>
      <c r="AR106" s="215"/>
      <c r="AS106" s="215"/>
      <c r="AT106" s="7"/>
      <c r="AU106" s="91"/>
      <c r="AV106" s="8"/>
      <c r="AW106" s="8"/>
      <c r="AX106" s="8"/>
      <c r="AY106" s="8"/>
      <c r="AZ106" s="8"/>
      <c r="BA106" s="8"/>
      <c r="BB106" s="8"/>
      <c r="BC106" s="8"/>
      <c r="BD106" s="8"/>
      <c r="BE106" s="8"/>
      <c r="BF106" s="8"/>
      <c r="BG106" s="8"/>
      <c r="BH106" s="8"/>
      <c r="BI106" s="8"/>
      <c r="BJ106" s="8"/>
      <c r="BK106" s="8"/>
      <c r="BL106" s="8"/>
      <c r="BM106" s="8"/>
      <c r="BN106" s="207"/>
      <c r="BO106" s="207"/>
      <c r="BP106" s="207"/>
      <c r="BQ106" s="207"/>
      <c r="BR106" s="207"/>
      <c r="BS106" s="207"/>
      <c r="BT106" s="207"/>
      <c r="BU106" s="207"/>
      <c r="BV106" s="207"/>
      <c r="BW106" s="207"/>
      <c r="BX106" s="207"/>
      <c r="BY106" s="207"/>
      <c r="BZ106" s="207"/>
      <c r="CA106" s="207"/>
      <c r="CB106" s="207"/>
      <c r="CC106" s="207"/>
      <c r="CD106" s="207"/>
      <c r="CE106" s="207"/>
      <c r="CF106" s="207"/>
      <c r="CG106" s="207"/>
      <c r="CH106" s="207"/>
      <c r="CI106" s="92"/>
    </row>
    <row r="107" spans="1:87" s="2" customFormat="1" ht="9" customHeight="1" x14ac:dyDescent="0.2">
      <c r="A107" s="90"/>
      <c r="B107" s="52"/>
      <c r="C107" s="52"/>
      <c r="D107" s="52"/>
      <c r="E107" s="52"/>
      <c r="F107" s="52"/>
      <c r="G107" s="52"/>
      <c r="H107" s="52"/>
      <c r="I107" s="52"/>
      <c r="J107" s="52"/>
      <c r="K107" s="52"/>
      <c r="L107" s="8"/>
      <c r="M107" s="8"/>
      <c r="N107" s="8"/>
      <c r="O107" s="8"/>
      <c r="P107" s="8"/>
      <c r="Q107" s="8"/>
      <c r="R107" s="8"/>
      <c r="S107" s="8"/>
      <c r="T107" s="8"/>
      <c r="U107" s="8"/>
      <c r="V107" s="8"/>
      <c r="W107" s="8"/>
      <c r="X107" s="8"/>
      <c r="Y107" s="8"/>
      <c r="Z107" s="8"/>
      <c r="AA107" s="215"/>
      <c r="AB107" s="215"/>
      <c r="AC107" s="215"/>
      <c r="AD107" s="215"/>
      <c r="AE107" s="215"/>
      <c r="AF107" s="215"/>
      <c r="AG107" s="215"/>
      <c r="AH107" s="215"/>
      <c r="AI107" s="215"/>
      <c r="AJ107" s="215"/>
      <c r="AK107" s="215"/>
      <c r="AL107" s="215"/>
      <c r="AM107" s="215"/>
      <c r="AN107" s="215"/>
      <c r="AO107" s="215"/>
      <c r="AP107" s="215"/>
      <c r="AQ107" s="215"/>
      <c r="AR107" s="215"/>
      <c r="AS107" s="215"/>
      <c r="AT107" s="7"/>
      <c r="AU107" s="91"/>
      <c r="AV107" s="8"/>
      <c r="AW107" s="8"/>
      <c r="AX107" s="8"/>
      <c r="AY107" s="8"/>
      <c r="AZ107" s="8"/>
      <c r="BA107" s="8"/>
      <c r="BB107" s="8"/>
      <c r="BC107" s="8"/>
      <c r="BD107" s="8"/>
      <c r="BE107" s="8"/>
      <c r="BF107" s="8"/>
      <c r="BG107" s="8"/>
      <c r="BH107" s="8"/>
      <c r="BI107" s="8"/>
      <c r="BJ107" s="8"/>
      <c r="BK107" s="8"/>
      <c r="BL107" s="8"/>
      <c r="BM107" s="8"/>
      <c r="BN107" s="207"/>
      <c r="BO107" s="207"/>
      <c r="BP107" s="207"/>
      <c r="BQ107" s="207"/>
      <c r="BR107" s="207"/>
      <c r="BS107" s="207"/>
      <c r="BT107" s="207"/>
      <c r="BU107" s="207"/>
      <c r="BV107" s="207"/>
      <c r="BW107" s="207"/>
      <c r="BX107" s="207"/>
      <c r="BY107" s="207"/>
      <c r="BZ107" s="207"/>
      <c r="CA107" s="207"/>
      <c r="CB107" s="207"/>
      <c r="CC107" s="207"/>
      <c r="CD107" s="207"/>
      <c r="CE107" s="207"/>
      <c r="CF107" s="207"/>
      <c r="CG107" s="207"/>
      <c r="CH107" s="207"/>
      <c r="CI107" s="92"/>
    </row>
    <row r="108" spans="1:87" s="2" customFormat="1" ht="9" customHeight="1" x14ac:dyDescent="0.2">
      <c r="A108" s="90"/>
      <c r="B108" s="200" t="s">
        <v>74</v>
      </c>
      <c r="C108" s="200"/>
      <c r="D108" s="200"/>
      <c r="E108" s="200"/>
      <c r="F108" s="200"/>
      <c r="G108" s="200"/>
      <c r="H108" s="200"/>
      <c r="I108" s="200"/>
      <c r="J108" s="200"/>
      <c r="K108" s="200"/>
      <c r="L108" s="209">
        <f>COUNTIF(BV84:BZ95,"Pass")</f>
        <v>0</v>
      </c>
      <c r="M108" s="209"/>
      <c r="N108" s="209"/>
      <c r="O108" s="209"/>
      <c r="P108" s="209"/>
      <c r="Q108" s="209"/>
      <c r="R108" s="209"/>
      <c r="S108" s="209"/>
      <c r="T108" s="209"/>
      <c r="U108" s="209"/>
      <c r="V108" s="209"/>
      <c r="W108" s="209"/>
      <c r="X108" s="209"/>
      <c r="Y108" s="209"/>
      <c r="Z108" s="8"/>
      <c r="AA108" s="215"/>
      <c r="AB108" s="215"/>
      <c r="AC108" s="215"/>
      <c r="AD108" s="215"/>
      <c r="AE108" s="215"/>
      <c r="AF108" s="215"/>
      <c r="AG108" s="215"/>
      <c r="AH108" s="215"/>
      <c r="AI108" s="215"/>
      <c r="AJ108" s="215"/>
      <c r="AK108" s="215"/>
      <c r="AL108" s="215"/>
      <c r="AM108" s="215"/>
      <c r="AN108" s="215"/>
      <c r="AO108" s="215"/>
      <c r="AP108" s="215"/>
      <c r="AQ108" s="215"/>
      <c r="AR108" s="215"/>
      <c r="AS108" s="215"/>
      <c r="AT108" s="7"/>
      <c r="AU108" s="91"/>
      <c r="AV108" s="8"/>
      <c r="AW108" s="8"/>
      <c r="AX108" s="8"/>
      <c r="AY108" s="8"/>
      <c r="AZ108" s="8"/>
      <c r="BA108" s="8"/>
      <c r="BB108" s="8"/>
      <c r="BC108" s="8"/>
      <c r="BD108" s="8"/>
      <c r="BE108" s="8"/>
      <c r="BF108" s="8"/>
      <c r="BG108" s="8"/>
      <c r="BH108" s="8"/>
      <c r="BI108" s="8"/>
      <c r="BJ108" s="8"/>
      <c r="BK108" s="8"/>
      <c r="BL108" s="8"/>
      <c r="BM108" s="8"/>
      <c r="BN108" s="207"/>
      <c r="BO108" s="207"/>
      <c r="BP108" s="207"/>
      <c r="BQ108" s="207"/>
      <c r="BR108" s="207"/>
      <c r="BS108" s="207"/>
      <c r="BT108" s="207"/>
      <c r="BU108" s="207"/>
      <c r="BV108" s="207"/>
      <c r="BW108" s="207"/>
      <c r="BX108" s="207"/>
      <c r="BY108" s="207"/>
      <c r="BZ108" s="207"/>
      <c r="CA108" s="207"/>
      <c r="CB108" s="207"/>
      <c r="CC108" s="207"/>
      <c r="CD108" s="207"/>
      <c r="CE108" s="207"/>
      <c r="CF108" s="207"/>
      <c r="CG108" s="207"/>
      <c r="CH108" s="207"/>
      <c r="CI108" s="92"/>
    </row>
    <row r="109" spans="1:87" s="2" customFormat="1" ht="9" customHeight="1" x14ac:dyDescent="0.2">
      <c r="A109" s="90"/>
      <c r="B109" s="200"/>
      <c r="C109" s="200"/>
      <c r="D109" s="200"/>
      <c r="E109" s="200"/>
      <c r="F109" s="200"/>
      <c r="G109" s="200"/>
      <c r="H109" s="200"/>
      <c r="I109" s="200"/>
      <c r="J109" s="200"/>
      <c r="K109" s="200"/>
      <c r="L109" s="210"/>
      <c r="M109" s="210"/>
      <c r="N109" s="210"/>
      <c r="O109" s="210"/>
      <c r="P109" s="210"/>
      <c r="Q109" s="210"/>
      <c r="R109" s="210"/>
      <c r="S109" s="210"/>
      <c r="T109" s="210"/>
      <c r="U109" s="210"/>
      <c r="V109" s="210"/>
      <c r="W109" s="210"/>
      <c r="X109" s="210"/>
      <c r="Y109" s="210"/>
      <c r="Z109" s="8"/>
      <c r="AA109" s="215"/>
      <c r="AB109" s="215"/>
      <c r="AC109" s="215"/>
      <c r="AD109" s="215"/>
      <c r="AE109" s="215"/>
      <c r="AF109" s="215"/>
      <c r="AG109" s="215"/>
      <c r="AH109" s="215"/>
      <c r="AI109" s="215"/>
      <c r="AJ109" s="215"/>
      <c r="AK109" s="215"/>
      <c r="AL109" s="215"/>
      <c r="AM109" s="215"/>
      <c r="AN109" s="215"/>
      <c r="AO109" s="215"/>
      <c r="AP109" s="215"/>
      <c r="AQ109" s="215"/>
      <c r="AR109" s="215"/>
      <c r="AS109" s="215"/>
      <c r="AT109" s="7"/>
      <c r="AU109" s="91"/>
      <c r="AV109" s="8"/>
      <c r="AW109" s="8"/>
      <c r="AX109" s="8"/>
      <c r="AY109" s="8"/>
      <c r="AZ109" s="8"/>
      <c r="BA109" s="8"/>
      <c r="BB109" s="8"/>
      <c r="BC109" s="8"/>
      <c r="BD109" s="8"/>
      <c r="BE109" s="8"/>
      <c r="BF109" s="8"/>
      <c r="BG109" s="8"/>
      <c r="BH109" s="8"/>
      <c r="BI109" s="8"/>
      <c r="BJ109" s="8"/>
      <c r="BK109" s="8"/>
      <c r="BL109" s="8"/>
      <c r="BM109" s="8"/>
      <c r="BN109" s="207"/>
      <c r="BO109" s="207"/>
      <c r="BP109" s="207"/>
      <c r="BQ109" s="207"/>
      <c r="BR109" s="207"/>
      <c r="BS109" s="207"/>
      <c r="BT109" s="207"/>
      <c r="BU109" s="207"/>
      <c r="BV109" s="207"/>
      <c r="BW109" s="207"/>
      <c r="BX109" s="207"/>
      <c r="BY109" s="207"/>
      <c r="BZ109" s="207"/>
      <c r="CA109" s="207"/>
      <c r="CB109" s="207"/>
      <c r="CC109" s="207"/>
      <c r="CD109" s="207"/>
      <c r="CE109" s="207"/>
      <c r="CF109" s="207"/>
      <c r="CG109" s="207"/>
      <c r="CH109" s="207"/>
      <c r="CI109" s="92"/>
    </row>
    <row r="110" spans="1:87" s="2" customFormat="1" ht="9" customHeight="1" x14ac:dyDescent="0.2">
      <c r="A110" s="90"/>
      <c r="B110" s="52"/>
      <c r="C110" s="52"/>
      <c r="D110" s="52"/>
      <c r="E110" s="52"/>
      <c r="F110" s="52"/>
      <c r="G110" s="52"/>
      <c r="H110" s="52"/>
      <c r="I110" s="52"/>
      <c r="J110" s="52"/>
      <c r="K110" s="52"/>
      <c r="L110" s="8"/>
      <c r="M110" s="8"/>
      <c r="N110" s="8"/>
      <c r="O110" s="8"/>
      <c r="P110" s="8"/>
      <c r="Q110" s="8"/>
      <c r="R110" s="8"/>
      <c r="S110" s="8"/>
      <c r="T110" s="8"/>
      <c r="U110" s="8"/>
      <c r="V110" s="8"/>
      <c r="W110" s="8"/>
      <c r="X110" s="8"/>
      <c r="Y110" s="8"/>
      <c r="Z110" s="8"/>
      <c r="AA110" s="215"/>
      <c r="AB110" s="215"/>
      <c r="AC110" s="215"/>
      <c r="AD110" s="215"/>
      <c r="AE110" s="215"/>
      <c r="AF110" s="215"/>
      <c r="AG110" s="215"/>
      <c r="AH110" s="215"/>
      <c r="AI110" s="215"/>
      <c r="AJ110" s="215"/>
      <c r="AK110" s="215"/>
      <c r="AL110" s="215"/>
      <c r="AM110" s="215"/>
      <c r="AN110" s="215"/>
      <c r="AO110" s="215"/>
      <c r="AP110" s="215"/>
      <c r="AQ110" s="215"/>
      <c r="AR110" s="215"/>
      <c r="AS110" s="215"/>
      <c r="AT110" s="7"/>
      <c r="AU110" s="91"/>
      <c r="AV110" s="8"/>
      <c r="AW110" s="8"/>
      <c r="AX110" s="8"/>
      <c r="AY110" s="8"/>
      <c r="AZ110" s="8"/>
      <c r="BA110" s="8"/>
      <c r="BB110" s="8"/>
      <c r="BC110" s="8"/>
      <c r="BD110" s="8"/>
      <c r="BE110" s="8"/>
      <c r="BF110" s="8"/>
      <c r="BG110" s="8"/>
      <c r="BH110" s="8"/>
      <c r="BI110" s="8"/>
      <c r="BJ110" s="8"/>
      <c r="BK110" s="8"/>
      <c r="BL110" s="8"/>
      <c r="BM110" s="8"/>
      <c r="BN110" s="207"/>
      <c r="BO110" s="207"/>
      <c r="BP110" s="207"/>
      <c r="BQ110" s="207"/>
      <c r="BR110" s="207"/>
      <c r="BS110" s="207"/>
      <c r="BT110" s="207"/>
      <c r="BU110" s="207"/>
      <c r="BV110" s="207"/>
      <c r="BW110" s="207"/>
      <c r="BX110" s="207"/>
      <c r="BY110" s="207"/>
      <c r="BZ110" s="207"/>
      <c r="CA110" s="207"/>
      <c r="CB110" s="207"/>
      <c r="CC110" s="207"/>
      <c r="CD110" s="207"/>
      <c r="CE110" s="207"/>
      <c r="CF110" s="207"/>
      <c r="CG110" s="207"/>
      <c r="CH110" s="207"/>
      <c r="CI110" s="92"/>
    </row>
    <row r="111" spans="1:87" s="2" customFormat="1" ht="9" customHeight="1" x14ac:dyDescent="0.2">
      <c r="A111" s="90"/>
      <c r="B111" s="200" t="s">
        <v>75</v>
      </c>
      <c r="C111" s="200"/>
      <c r="D111" s="200"/>
      <c r="E111" s="200"/>
      <c r="F111" s="200"/>
      <c r="G111" s="200"/>
      <c r="H111" s="200"/>
      <c r="I111" s="200"/>
      <c r="J111" s="200"/>
      <c r="K111" s="200"/>
      <c r="L111" s="209">
        <f>COUNTIF(BV84:BZ95,"Fail")</f>
        <v>0</v>
      </c>
      <c r="M111" s="209"/>
      <c r="N111" s="209"/>
      <c r="O111" s="209"/>
      <c r="P111" s="209"/>
      <c r="Q111" s="209"/>
      <c r="R111" s="209"/>
      <c r="S111" s="209"/>
      <c r="T111" s="209"/>
      <c r="U111" s="209"/>
      <c r="V111" s="209"/>
      <c r="W111" s="209"/>
      <c r="X111" s="209"/>
      <c r="Y111" s="209"/>
      <c r="Z111" s="8"/>
      <c r="AA111" s="216"/>
      <c r="AB111" s="216"/>
      <c r="AC111" s="216"/>
      <c r="AD111" s="216"/>
      <c r="AE111" s="216"/>
      <c r="AF111" s="216"/>
      <c r="AG111" s="216"/>
      <c r="AH111" s="216"/>
      <c r="AI111" s="216"/>
      <c r="AJ111" s="216"/>
      <c r="AK111" s="216"/>
      <c r="AL111" s="216"/>
      <c r="AM111" s="216"/>
      <c r="AN111" s="216"/>
      <c r="AO111" s="216"/>
      <c r="AP111" s="216"/>
      <c r="AQ111" s="216"/>
      <c r="AR111" s="216"/>
      <c r="AS111" s="216"/>
      <c r="AT111" s="7"/>
      <c r="AU111" s="91"/>
      <c r="AV111" s="8"/>
      <c r="AW111" s="8"/>
      <c r="AX111" s="8"/>
      <c r="AY111" s="8"/>
      <c r="AZ111" s="8"/>
      <c r="BA111" s="8"/>
      <c r="BB111" s="8"/>
      <c r="BC111" s="8"/>
      <c r="BD111" s="8"/>
      <c r="BE111" s="8"/>
      <c r="BF111" s="8"/>
      <c r="BG111" s="8"/>
      <c r="BH111" s="8"/>
      <c r="BI111" s="8"/>
      <c r="BJ111" s="8"/>
      <c r="BK111" s="8"/>
      <c r="BL111" s="8"/>
      <c r="BM111" s="8"/>
      <c r="BN111" s="208"/>
      <c r="BO111" s="208"/>
      <c r="BP111" s="208"/>
      <c r="BQ111" s="208"/>
      <c r="BR111" s="208"/>
      <c r="BS111" s="208"/>
      <c r="BT111" s="208"/>
      <c r="BU111" s="208"/>
      <c r="BV111" s="208"/>
      <c r="BW111" s="208"/>
      <c r="BX111" s="208"/>
      <c r="BY111" s="208"/>
      <c r="BZ111" s="208"/>
      <c r="CA111" s="208"/>
      <c r="CB111" s="208"/>
      <c r="CC111" s="208"/>
      <c r="CD111" s="208"/>
      <c r="CE111" s="208"/>
      <c r="CF111" s="208"/>
      <c r="CG111" s="208"/>
      <c r="CH111" s="208"/>
      <c r="CI111" s="92"/>
    </row>
    <row r="112" spans="1:87" s="2" customFormat="1" ht="9" customHeight="1" x14ac:dyDescent="0.2">
      <c r="A112" s="90"/>
      <c r="B112" s="200"/>
      <c r="C112" s="200"/>
      <c r="D112" s="200"/>
      <c r="E112" s="200"/>
      <c r="F112" s="200"/>
      <c r="G112" s="200"/>
      <c r="H112" s="200"/>
      <c r="I112" s="200"/>
      <c r="J112" s="200"/>
      <c r="K112" s="200"/>
      <c r="L112" s="210"/>
      <c r="M112" s="210"/>
      <c r="N112" s="210"/>
      <c r="O112" s="210"/>
      <c r="P112" s="210"/>
      <c r="Q112" s="210"/>
      <c r="R112" s="210"/>
      <c r="S112" s="210"/>
      <c r="T112" s="210"/>
      <c r="U112" s="210"/>
      <c r="V112" s="210"/>
      <c r="W112" s="210"/>
      <c r="X112" s="210"/>
      <c r="Y112" s="210"/>
      <c r="Z112" s="8"/>
      <c r="AA112" s="211" t="s">
        <v>76</v>
      </c>
      <c r="AB112" s="211"/>
      <c r="AC112" s="211"/>
      <c r="AD112" s="211"/>
      <c r="AE112" s="211"/>
      <c r="AF112" s="211"/>
      <c r="AG112" s="211"/>
      <c r="AH112" s="211"/>
      <c r="AI112" s="211"/>
      <c r="AJ112" s="211"/>
      <c r="AK112" s="211"/>
      <c r="AL112" s="211"/>
      <c r="AM112" s="7"/>
      <c r="AN112" s="7"/>
      <c r="AO112" s="7"/>
      <c r="AP112" s="7"/>
      <c r="AQ112" s="7"/>
      <c r="AR112" s="7"/>
      <c r="AS112" s="7"/>
      <c r="AT112" s="7"/>
      <c r="AU112" s="91"/>
      <c r="AV112" s="8"/>
      <c r="AW112" s="8"/>
      <c r="AX112" s="8"/>
      <c r="AY112" s="8"/>
      <c r="AZ112" s="8"/>
      <c r="BA112" s="8"/>
      <c r="BB112" s="8"/>
      <c r="BC112" s="8"/>
      <c r="BD112" s="8"/>
      <c r="BE112" s="8"/>
      <c r="BF112" s="8"/>
      <c r="BG112" s="8"/>
      <c r="BH112" s="8"/>
      <c r="BI112" s="8"/>
      <c r="BJ112" s="8"/>
      <c r="BK112" s="8"/>
      <c r="BL112" s="8"/>
      <c r="BM112" s="8"/>
      <c r="BN112" s="200" t="s">
        <v>77</v>
      </c>
      <c r="BO112" s="200"/>
      <c r="BP112" s="200"/>
      <c r="BQ112" s="200"/>
      <c r="BR112" s="200"/>
      <c r="BS112" s="200"/>
      <c r="BT112" s="200"/>
      <c r="BU112" s="200"/>
      <c r="BV112" s="200"/>
      <c r="BW112" s="8"/>
      <c r="BX112" s="8"/>
      <c r="BY112" s="8"/>
      <c r="BZ112" s="8"/>
      <c r="CA112" s="8"/>
      <c r="CB112" s="8"/>
      <c r="CC112" s="8"/>
      <c r="CD112" s="8"/>
      <c r="CE112" s="8"/>
      <c r="CF112" s="8"/>
      <c r="CG112" s="8"/>
      <c r="CH112" s="8"/>
      <c r="CI112" s="92"/>
    </row>
    <row r="113" spans="1:87" s="8" customFormat="1" ht="9" customHeight="1" thickBot="1" x14ac:dyDescent="0.25">
      <c r="A113" s="39"/>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212"/>
      <c r="AB113" s="212"/>
      <c r="AC113" s="212"/>
      <c r="AD113" s="212"/>
      <c r="AE113" s="212"/>
      <c r="AF113" s="212"/>
      <c r="AG113" s="212"/>
      <c r="AH113" s="212"/>
      <c r="AI113" s="212"/>
      <c r="AJ113" s="212"/>
      <c r="AK113" s="212"/>
      <c r="AL113" s="212"/>
      <c r="AM113" s="33"/>
      <c r="AN113" s="33"/>
      <c r="AO113" s="33"/>
      <c r="AP113" s="33"/>
      <c r="AQ113" s="33"/>
      <c r="AR113" s="33"/>
      <c r="AS113" s="33"/>
      <c r="AT113" s="33"/>
      <c r="AU113" s="42"/>
      <c r="AV113" s="40"/>
      <c r="AW113" s="40"/>
      <c r="AX113" s="40"/>
      <c r="AY113" s="40"/>
      <c r="AZ113" s="40"/>
      <c r="BA113" s="40"/>
      <c r="BB113" s="40"/>
      <c r="BC113" s="40"/>
      <c r="BD113" s="40"/>
      <c r="BE113" s="40"/>
      <c r="BF113" s="40"/>
      <c r="BG113" s="40"/>
      <c r="BH113" s="40"/>
      <c r="BI113" s="40"/>
      <c r="BJ113" s="40"/>
      <c r="BK113" s="40"/>
      <c r="BL113" s="40"/>
      <c r="BM113" s="40"/>
      <c r="BN113" s="206"/>
      <c r="BO113" s="206"/>
      <c r="BP113" s="206"/>
      <c r="BQ113" s="206"/>
      <c r="BR113" s="206"/>
      <c r="BS113" s="206"/>
      <c r="BT113" s="206"/>
      <c r="BU113" s="206"/>
      <c r="BV113" s="206"/>
      <c r="BW113" s="40"/>
      <c r="BX113" s="40"/>
      <c r="BY113" s="40"/>
      <c r="BZ113" s="40"/>
      <c r="CA113" s="40"/>
      <c r="CB113" s="40"/>
      <c r="CC113" s="40"/>
      <c r="CD113" s="40"/>
      <c r="CE113" s="40"/>
      <c r="CF113" s="40"/>
      <c r="CG113" s="40"/>
      <c r="CH113" s="40"/>
      <c r="CI113" s="41"/>
    </row>
    <row r="114" spans="1:87" ht="9" customHeight="1" x14ac:dyDescent="0.2"/>
    <row r="115" spans="1:87" ht="9" customHeight="1" x14ac:dyDescent="0.2"/>
    <row r="116" spans="1:87" ht="9" customHeight="1" x14ac:dyDescent="0.2"/>
  </sheetData>
  <sheetProtection algorithmName="SHA-512" hashValue="oVzbAzv0x+Mbkd+m7FxBbB0Qv21Ws48vV7KpsBck+Gp+U1VrJvTRy/gvNotR9hakFao+hsK9Kv0BQcvamoqxyw==" saltValue="MKoW3a8kQXEhPIFJolxNfw==" spinCount="100000" sheet="1" selectLockedCells="1"/>
  <mergeCells count="258">
    <mergeCell ref="AJ22:CH22"/>
    <mergeCell ref="Q12:Q14"/>
    <mergeCell ref="B10:AF10"/>
    <mergeCell ref="BX7:CI8"/>
    <mergeCell ref="BP7:BW8"/>
    <mergeCell ref="CD10:CH11"/>
    <mergeCell ref="BW10:BW11"/>
    <mergeCell ref="CC10:CC11"/>
    <mergeCell ref="BX10:CB11"/>
    <mergeCell ref="BR10:BV11"/>
    <mergeCell ref="BL10:BQ11"/>
    <mergeCell ref="B11:AF11"/>
    <mergeCell ref="AI10:BJ11"/>
    <mergeCell ref="Q15:Q17"/>
    <mergeCell ref="BR1:CI2"/>
    <mergeCell ref="BR3:CI4"/>
    <mergeCell ref="BR5:CI6"/>
    <mergeCell ref="H1:BG4"/>
    <mergeCell ref="H5:BG6"/>
    <mergeCell ref="X33:X35"/>
    <mergeCell ref="R12:AF14"/>
    <mergeCell ref="R15:AF17"/>
    <mergeCell ref="B12:P14"/>
    <mergeCell ref="B15:P17"/>
    <mergeCell ref="T24:T26"/>
    <mergeCell ref="P24:S26"/>
    <mergeCell ref="B30:G32"/>
    <mergeCell ref="B33:G35"/>
    <mergeCell ref="H30:H32"/>
    <mergeCell ref="H33:H35"/>
    <mergeCell ref="B24:G26"/>
    <mergeCell ref="H24:H26"/>
    <mergeCell ref="B18:G23"/>
    <mergeCell ref="B27:K29"/>
    <mergeCell ref="L27:L29"/>
    <mergeCell ref="H18:H23"/>
    <mergeCell ref="U24:AF26"/>
    <mergeCell ref="I18:AF23"/>
    <mergeCell ref="A38:C41"/>
    <mergeCell ref="AH38:AO41"/>
    <mergeCell ref="AP38:AU41"/>
    <mergeCell ref="A36:CI37"/>
    <mergeCell ref="AI12:CH12"/>
    <mergeCell ref="AJ13:CH15"/>
    <mergeCell ref="AJ16:CH17"/>
    <mergeCell ref="AJ19:CH20"/>
    <mergeCell ref="AJ24:CH24"/>
    <mergeCell ref="AJ25:CH25"/>
    <mergeCell ref="AJ26:CH26"/>
    <mergeCell ref="AI23:CH23"/>
    <mergeCell ref="AJ18:CH18"/>
    <mergeCell ref="AJ21:CH21"/>
    <mergeCell ref="AI28:CH30"/>
    <mergeCell ref="AI32:AV33"/>
    <mergeCell ref="BY32:CH33"/>
    <mergeCell ref="I30:AF32"/>
    <mergeCell ref="I33:Q35"/>
    <mergeCell ref="Y33:AF35"/>
    <mergeCell ref="I24:O26"/>
    <mergeCell ref="AB38:AG41"/>
    <mergeCell ref="M27:AF29"/>
    <mergeCell ref="R33:W35"/>
    <mergeCell ref="CA38:CI41"/>
    <mergeCell ref="AH42:AO43"/>
    <mergeCell ref="AH44:AO45"/>
    <mergeCell ref="AH46:AO47"/>
    <mergeCell ref="BO38:BZ41"/>
    <mergeCell ref="AV38:BE41"/>
    <mergeCell ref="BF38:BN41"/>
    <mergeCell ref="AV42:BE43"/>
    <mergeCell ref="AV44:BE45"/>
    <mergeCell ref="AV46:BE47"/>
    <mergeCell ref="AP42:AU43"/>
    <mergeCell ref="AP44:AU45"/>
    <mergeCell ref="AP46:AU47"/>
    <mergeCell ref="CA42:CI43"/>
    <mergeCell ref="CA44:CI45"/>
    <mergeCell ref="CA46:CI47"/>
    <mergeCell ref="BF44:BN45"/>
    <mergeCell ref="BF46:BN47"/>
    <mergeCell ref="BP64:BW65"/>
    <mergeCell ref="BX64:CI65"/>
    <mergeCell ref="BY55:CH56"/>
    <mergeCell ref="AR55:BC56"/>
    <mergeCell ref="BT55:BX56"/>
    <mergeCell ref="BD55:BR56"/>
    <mergeCell ref="B55:K56"/>
    <mergeCell ref="W55:AF56"/>
    <mergeCell ref="L55:U56"/>
    <mergeCell ref="AG55:AP56"/>
    <mergeCell ref="BQ58:CI59"/>
    <mergeCell ref="H58:BG61"/>
    <mergeCell ref="BT60:CI61"/>
    <mergeCell ref="BT62:CI63"/>
    <mergeCell ref="H62:BG63"/>
    <mergeCell ref="N69:AC70"/>
    <mergeCell ref="BH69:BM70"/>
    <mergeCell ref="BN69:CH70"/>
    <mergeCell ref="B69:M70"/>
    <mergeCell ref="CC67:CC68"/>
    <mergeCell ref="CD67:CH68"/>
    <mergeCell ref="BW67:BW68"/>
    <mergeCell ref="BR67:BV68"/>
    <mergeCell ref="BX67:CB68"/>
    <mergeCell ref="A67:BQ68"/>
    <mergeCell ref="AE69:AJ70"/>
    <mergeCell ref="AT69:AY70"/>
    <mergeCell ref="AZ69:BF70"/>
    <mergeCell ref="AK69:AR70"/>
    <mergeCell ref="T87:Y89"/>
    <mergeCell ref="T90:Y92"/>
    <mergeCell ref="AH74:AK82"/>
    <mergeCell ref="BN74:BQ82"/>
    <mergeCell ref="T84:Y86"/>
    <mergeCell ref="A84:C86"/>
    <mergeCell ref="A87:C89"/>
    <mergeCell ref="A90:C92"/>
    <mergeCell ref="A93:C95"/>
    <mergeCell ref="D93:S95"/>
    <mergeCell ref="Z93:AG95"/>
    <mergeCell ref="T93:Y95"/>
    <mergeCell ref="AH84:AK86"/>
    <mergeCell ref="AH87:AK89"/>
    <mergeCell ref="AH90:AK92"/>
    <mergeCell ref="AH93:AK95"/>
    <mergeCell ref="AL84:AO86"/>
    <mergeCell ref="AP84:AS86"/>
    <mergeCell ref="AT84:AW86"/>
    <mergeCell ref="AX84:BA86"/>
    <mergeCell ref="AL74:AO82"/>
    <mergeCell ref="AP74:AS82"/>
    <mergeCell ref="AT74:AW82"/>
    <mergeCell ref="AX74:BA82"/>
    <mergeCell ref="Z72:AG83"/>
    <mergeCell ref="Z84:AG86"/>
    <mergeCell ref="BR87:BU89"/>
    <mergeCell ref="AL90:AO92"/>
    <mergeCell ref="AP90:AS92"/>
    <mergeCell ref="Z87:AG89"/>
    <mergeCell ref="Z90:AG92"/>
    <mergeCell ref="CA84:CI86"/>
    <mergeCell ref="CA87:CI89"/>
    <mergeCell ref="CA90:CI92"/>
    <mergeCell ref="AT83:AW83"/>
    <mergeCell ref="AX83:BA83"/>
    <mergeCell ref="BB90:BE92"/>
    <mergeCell ref="BN83:BQ83"/>
    <mergeCell ref="BV84:BZ86"/>
    <mergeCell ref="BV87:BZ89"/>
    <mergeCell ref="AV97:BG98"/>
    <mergeCell ref="BB83:BE83"/>
    <mergeCell ref="BF83:BI83"/>
    <mergeCell ref="BJ83:BM83"/>
    <mergeCell ref="BF93:BI95"/>
    <mergeCell ref="BJ93:BM95"/>
    <mergeCell ref="D90:S92"/>
    <mergeCell ref="BJ74:BM82"/>
    <mergeCell ref="BR74:BU82"/>
    <mergeCell ref="BB74:BE82"/>
    <mergeCell ref="BF74:BI82"/>
    <mergeCell ref="BN84:BQ86"/>
    <mergeCell ref="BR84:BU86"/>
    <mergeCell ref="AL87:AO89"/>
    <mergeCell ref="AP87:AS89"/>
    <mergeCell ref="AT87:AW89"/>
    <mergeCell ref="AX87:BA89"/>
    <mergeCell ref="BB87:BE89"/>
    <mergeCell ref="BF87:BI89"/>
    <mergeCell ref="BJ87:BM89"/>
    <mergeCell ref="BN87:BQ89"/>
    <mergeCell ref="BF90:BI92"/>
    <mergeCell ref="AH83:AK83"/>
    <mergeCell ref="AL83:AO83"/>
    <mergeCell ref="CA93:CI95"/>
    <mergeCell ref="CA72:CI83"/>
    <mergeCell ref="AH72:BU73"/>
    <mergeCell ref="BV90:BZ92"/>
    <mergeCell ref="AT90:AW92"/>
    <mergeCell ref="AX90:BA92"/>
    <mergeCell ref="BB84:BE86"/>
    <mergeCell ref="BF84:BI86"/>
    <mergeCell ref="BJ84:BM86"/>
    <mergeCell ref="AL93:AO95"/>
    <mergeCell ref="AP93:AS95"/>
    <mergeCell ref="AT93:AW95"/>
    <mergeCell ref="AX93:BA95"/>
    <mergeCell ref="BB93:BE95"/>
    <mergeCell ref="AP83:AS83"/>
    <mergeCell ref="BN112:BV113"/>
    <mergeCell ref="B99:K100"/>
    <mergeCell ref="L99:Y100"/>
    <mergeCell ref="B102:K103"/>
    <mergeCell ref="B105:K106"/>
    <mergeCell ref="B108:K109"/>
    <mergeCell ref="B111:K112"/>
    <mergeCell ref="L102:Y103"/>
    <mergeCell ref="L105:Y106"/>
    <mergeCell ref="L108:Y109"/>
    <mergeCell ref="AA112:AL113"/>
    <mergeCell ref="L111:Y112"/>
    <mergeCell ref="AA99:AH100"/>
    <mergeCell ref="AI99:AS100"/>
    <mergeCell ref="BN105:CH111"/>
    <mergeCell ref="AA105:AS111"/>
    <mergeCell ref="AV99:BG100"/>
    <mergeCell ref="BH99:BL100"/>
    <mergeCell ref="BN99:BV100"/>
    <mergeCell ref="BW99:CH100"/>
    <mergeCell ref="AV102:BG103"/>
    <mergeCell ref="BH102:CH103"/>
    <mergeCell ref="B97:L98"/>
    <mergeCell ref="BF42:BN43"/>
    <mergeCell ref="B53:K54"/>
    <mergeCell ref="BO42:BZ43"/>
    <mergeCell ref="BO44:BZ45"/>
    <mergeCell ref="BO46:BZ47"/>
    <mergeCell ref="BO48:BZ49"/>
    <mergeCell ref="A42:C43"/>
    <mergeCell ref="A44:C45"/>
    <mergeCell ref="A46:C47"/>
    <mergeCell ref="A48:C49"/>
    <mergeCell ref="BO50:BZ51"/>
    <mergeCell ref="BN93:BQ95"/>
    <mergeCell ref="BR93:BU95"/>
    <mergeCell ref="BR83:BU83"/>
    <mergeCell ref="BV93:BZ95"/>
    <mergeCell ref="BJ90:BM92"/>
    <mergeCell ref="BN90:BQ92"/>
    <mergeCell ref="BR90:BU92"/>
    <mergeCell ref="BV72:BZ83"/>
    <mergeCell ref="T72:Y83"/>
    <mergeCell ref="A72:S83"/>
    <mergeCell ref="D84:S86"/>
    <mergeCell ref="D87:S89"/>
    <mergeCell ref="BF48:BN49"/>
    <mergeCell ref="AH48:AO49"/>
    <mergeCell ref="AP48:AU49"/>
    <mergeCell ref="CA48:CI49"/>
    <mergeCell ref="AV48:BE49"/>
    <mergeCell ref="CA50:CI51"/>
    <mergeCell ref="CL56:DT57"/>
    <mergeCell ref="CK51:CL52"/>
    <mergeCell ref="CK53:CL54"/>
    <mergeCell ref="CK55:CL55"/>
    <mergeCell ref="CM51:DT52"/>
    <mergeCell ref="CM53:DT54"/>
    <mergeCell ref="CM55:DT55"/>
    <mergeCell ref="CK49:CL50"/>
    <mergeCell ref="CM49:DU50"/>
    <mergeCell ref="D38:AA41"/>
    <mergeCell ref="D42:AA43"/>
    <mergeCell ref="D44:AA45"/>
    <mergeCell ref="D46:AA47"/>
    <mergeCell ref="D48:AA49"/>
    <mergeCell ref="AB42:AG43"/>
    <mergeCell ref="AB44:AG45"/>
    <mergeCell ref="AB46:AG47"/>
    <mergeCell ref="AB48:AG49"/>
  </mergeCells>
  <phoneticPr fontId="20" type="noConversion"/>
  <conditionalFormatting sqref="D48 AB48">
    <cfRule type="notContainsBlanks" dxfId="14" priority="3">
      <formula>LEN(TRIM(D48))&gt;0</formula>
    </cfRule>
  </conditionalFormatting>
  <conditionalFormatting sqref="I18">
    <cfRule type="notContainsBlanks" dxfId="13" priority="6">
      <formula>LEN(TRIM(I18))&gt;0</formula>
    </cfRule>
  </conditionalFormatting>
  <conditionalFormatting sqref="I24">
    <cfRule type="notContainsBlanks" dxfId="12" priority="5">
      <formula>LEN(TRIM(I24))&gt;0</formula>
    </cfRule>
  </conditionalFormatting>
  <conditionalFormatting sqref="R12 R15 M27 I30 I33 Y33 D42 AB42 AH42:AV42 BF42 BO42:CI49 D44 AB44 AV44 BF44 D46 AB46 AV46 BF46 AV48 BF48 L55 AG55 BD55 BY55 Z84:AG95 BV84:BZ95 L99 AI99 BH99 BW99 L102 BH102 L105 L108 L111">
    <cfRule type="notContainsBlanks" dxfId="11" priority="8">
      <formula>LEN(TRIM(D12))&gt;0</formula>
    </cfRule>
  </conditionalFormatting>
  <conditionalFormatting sqref="U24">
    <cfRule type="notContainsBlanks" dxfId="10" priority="4">
      <formula>LEN(TRIM(U24))&gt;0</formula>
    </cfRule>
  </conditionalFormatting>
  <conditionalFormatting sqref="AH43:AU49">
    <cfRule type="notContainsBlanks" dxfId="9" priority="1">
      <formula>LEN(TRIM(AH43))&gt;0</formula>
    </cfRule>
  </conditionalFormatting>
  <dataValidations count="8">
    <dataValidation type="list" allowBlank="1" showInputMessage="1" showErrorMessage="1" sqref="BO42:BZ49" xr:uid="{00000000-0002-0000-0000-000000000000}">
      <formula1>Yes_No</formula1>
    </dataValidation>
    <dataValidation type="list" allowBlank="1" showInputMessage="1" showErrorMessage="1" sqref="AP42:AU49" xr:uid="{00000000-0002-0000-0000-000001000000}">
      <formula1>Gender</formula1>
    </dataValidation>
    <dataValidation type="list" allowBlank="1" showInputMessage="1" showErrorMessage="1" sqref="L55:U56 BH102:CH103" xr:uid="{00000000-0002-0000-0000-000002000000}">
      <formula1>Staff</formula1>
    </dataValidation>
    <dataValidation type="list" allowBlank="1" showInputMessage="1" showErrorMessage="1" sqref="BD55:BR56" xr:uid="{00000000-0002-0000-0000-000003000000}">
      <formula1>Examiner_Name</formula1>
    </dataValidation>
    <dataValidation type="list" allowBlank="1" showInputMessage="1" showErrorMessage="1" sqref="BV84:BZ95" xr:uid="{00000000-0002-0000-0000-000004000000}">
      <formula1>Results</formula1>
    </dataValidation>
    <dataValidation type="list" allowBlank="1" showInputMessage="1" showErrorMessage="1" sqref="R15:AF17" xr:uid="{00000000-0002-0000-0000-000005000000}">
      <formula1>ORGANISATION</formula1>
    </dataValidation>
    <dataValidation type="list" allowBlank="1" showInputMessage="1" showErrorMessage="1" sqref="I30:AF32" xr:uid="{00000000-0002-0000-0000-000006000000}">
      <formula1>VENUE</formula1>
    </dataValidation>
    <dataValidation type="list" allowBlank="1" showInputMessage="1" showErrorMessage="1" sqref="Y33:AF35" xr:uid="{0F7E07C4-3C07-4B1A-9DED-C4B90BBD2CBD}">
      <formula1>Time</formula1>
    </dataValidation>
  </dataValidations>
  <pageMargins left="0.6" right="0.39370078740157483" top="0.55118110236220474" bottom="0.55118110236220474" header="0.31496062992125984" footer="0.31496062992125984"/>
  <pageSetup paperSize="9" orientation="landscape" r:id="rId1"/>
  <rowBreaks count="1" manualBreakCount="1">
    <brk id="57" max="16383" man="1"/>
  </rowBreaks>
  <colBreaks count="1" manualBreakCount="1">
    <brk id="8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OPTIONS!$A$1:$A$22</xm:f>
          </x14:formula1>
          <xm:sqref>M27:AF29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T115"/>
  <sheetViews>
    <sheetView showGridLines="0" showZeros="0" view="pageBreakPreview" zoomScaleNormal="103" zoomScaleSheetLayoutView="100" workbookViewId="0">
      <selection activeCell="BD57" sqref="BD57"/>
    </sheetView>
  </sheetViews>
  <sheetFormatPr defaultColWidth="9" defaultRowHeight="11.4" x14ac:dyDescent="0.2"/>
  <cols>
    <col min="1" max="129" width="1.44140625" style="7" customWidth="1"/>
    <col min="130" max="16384" width="9" style="7"/>
  </cols>
  <sheetData>
    <row r="1" spans="1:87" ht="6" customHeight="1" x14ac:dyDescent="0.2">
      <c r="H1" s="265" t="s">
        <v>0</v>
      </c>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BT1" s="261" t="s">
        <v>1</v>
      </c>
      <c r="BU1" s="261"/>
      <c r="BV1" s="261"/>
      <c r="BW1" s="261"/>
      <c r="BX1" s="261"/>
      <c r="BY1" s="261"/>
      <c r="BZ1" s="261"/>
      <c r="CA1" s="261"/>
      <c r="CB1" s="261"/>
      <c r="CC1" s="261"/>
      <c r="CD1" s="261"/>
      <c r="CE1" s="261"/>
      <c r="CF1" s="261"/>
      <c r="CG1" s="261"/>
      <c r="CH1" s="261"/>
      <c r="CI1" s="261"/>
    </row>
    <row r="2" spans="1:87" ht="6" customHeight="1" x14ac:dyDescent="0.2">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BT2" s="261"/>
      <c r="BU2" s="261"/>
      <c r="BV2" s="261"/>
      <c r="BW2" s="261"/>
      <c r="BX2" s="261"/>
      <c r="BY2" s="261"/>
      <c r="BZ2" s="261"/>
      <c r="CA2" s="261"/>
      <c r="CB2" s="261"/>
      <c r="CC2" s="261"/>
      <c r="CD2" s="261"/>
      <c r="CE2" s="261"/>
      <c r="CF2" s="261"/>
      <c r="CG2" s="261"/>
      <c r="CH2" s="261"/>
      <c r="CI2" s="261"/>
    </row>
    <row r="3" spans="1:87" ht="6" customHeight="1" x14ac:dyDescent="0.2">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BT3" s="261" t="s">
        <v>2</v>
      </c>
      <c r="BU3" s="261"/>
      <c r="BV3" s="261"/>
      <c r="BW3" s="261"/>
      <c r="BX3" s="261"/>
      <c r="BY3" s="261"/>
      <c r="BZ3" s="261"/>
      <c r="CA3" s="261"/>
      <c r="CB3" s="261"/>
      <c r="CC3" s="261"/>
      <c r="CD3" s="261"/>
      <c r="CE3" s="261"/>
      <c r="CF3" s="261"/>
      <c r="CG3" s="261"/>
      <c r="CH3" s="261"/>
      <c r="CI3" s="261"/>
    </row>
    <row r="4" spans="1:87" ht="6" customHeight="1" x14ac:dyDescent="0.2">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BT4" s="261"/>
      <c r="BU4" s="261"/>
      <c r="BV4" s="261"/>
      <c r="BW4" s="261"/>
      <c r="BX4" s="261"/>
      <c r="BY4" s="261"/>
      <c r="BZ4" s="261"/>
      <c r="CA4" s="261"/>
      <c r="CB4" s="261"/>
      <c r="CC4" s="261"/>
      <c r="CD4" s="261"/>
      <c r="CE4" s="261"/>
      <c r="CF4" s="261"/>
      <c r="CG4" s="261"/>
      <c r="CH4" s="261"/>
      <c r="CI4" s="261"/>
    </row>
    <row r="5" spans="1:87" ht="6" customHeight="1" x14ac:dyDescent="0.2">
      <c r="H5" s="359" t="s">
        <v>3</v>
      </c>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8"/>
      <c r="BT5" s="261" t="s">
        <v>4</v>
      </c>
      <c r="BU5" s="261"/>
      <c r="BV5" s="261"/>
      <c r="BW5" s="261"/>
      <c r="BX5" s="261"/>
      <c r="BY5" s="261"/>
      <c r="BZ5" s="261"/>
      <c r="CA5" s="261"/>
      <c r="CB5" s="261"/>
      <c r="CC5" s="261"/>
      <c r="CD5" s="261"/>
      <c r="CE5" s="261"/>
      <c r="CF5" s="261"/>
      <c r="CG5" s="261"/>
      <c r="CH5" s="261"/>
      <c r="CI5" s="261"/>
    </row>
    <row r="6" spans="1:87" ht="6" customHeight="1" x14ac:dyDescent="0.2">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8"/>
      <c r="BT6" s="261"/>
      <c r="BU6" s="261"/>
      <c r="BV6" s="261"/>
      <c r="BW6" s="261"/>
      <c r="BX6" s="261"/>
      <c r="BY6" s="261"/>
      <c r="BZ6" s="261"/>
      <c r="CA6" s="261"/>
      <c r="CB6" s="261"/>
      <c r="CC6" s="261"/>
      <c r="CD6" s="261"/>
      <c r="CE6" s="261"/>
      <c r="CF6" s="261"/>
      <c r="CG6" s="261"/>
      <c r="CH6" s="261"/>
      <c r="CI6" s="261"/>
    </row>
    <row r="7" spans="1:87" ht="6" customHeight="1" x14ac:dyDescent="0.2">
      <c r="H7" s="396" t="s">
        <v>78</v>
      </c>
      <c r="I7" s="396"/>
      <c r="J7" s="396"/>
      <c r="K7" s="396"/>
      <c r="L7" s="396"/>
      <c r="M7" s="396"/>
      <c r="N7" s="396"/>
      <c r="O7" s="396"/>
      <c r="P7" s="396"/>
      <c r="Q7" s="396"/>
      <c r="BP7" s="261" t="s">
        <v>5</v>
      </c>
      <c r="BQ7" s="261"/>
      <c r="BR7" s="261"/>
      <c r="BS7" s="261"/>
      <c r="BT7" s="261"/>
      <c r="BU7" s="261"/>
      <c r="BV7" s="261"/>
      <c r="BW7" s="261"/>
      <c r="BX7" s="261" t="s">
        <v>6</v>
      </c>
      <c r="BY7" s="261"/>
      <c r="BZ7" s="261"/>
      <c r="CA7" s="261"/>
      <c r="CB7" s="261"/>
      <c r="CC7" s="261"/>
      <c r="CD7" s="261"/>
      <c r="CE7" s="261"/>
      <c r="CF7" s="261"/>
      <c r="CG7" s="261"/>
      <c r="CH7" s="261"/>
      <c r="CI7" s="261"/>
    </row>
    <row r="8" spans="1:87" ht="6" customHeight="1" x14ac:dyDescent="0.2">
      <c r="H8" s="396"/>
      <c r="I8" s="396"/>
      <c r="J8" s="396"/>
      <c r="K8" s="396"/>
      <c r="L8" s="396"/>
      <c r="M8" s="396"/>
      <c r="N8" s="396"/>
      <c r="O8" s="396"/>
      <c r="P8" s="396"/>
      <c r="Q8" s="396"/>
      <c r="BP8" s="261"/>
      <c r="BQ8" s="261"/>
      <c r="BR8" s="261"/>
      <c r="BS8" s="261"/>
      <c r="BT8" s="261"/>
      <c r="BU8" s="261"/>
      <c r="BV8" s="261"/>
      <c r="BW8" s="261"/>
      <c r="BX8" s="261"/>
      <c r="BY8" s="261"/>
      <c r="BZ8" s="261"/>
      <c r="CA8" s="261"/>
      <c r="CB8" s="261"/>
      <c r="CC8" s="261"/>
      <c r="CD8" s="261"/>
      <c r="CE8" s="261"/>
      <c r="CF8" s="261"/>
      <c r="CG8" s="261"/>
      <c r="CH8" s="261"/>
      <c r="CI8" s="261"/>
    </row>
    <row r="9" spans="1:87" ht="13.35" customHeight="1" x14ac:dyDescent="0.2"/>
    <row r="10" spans="1:87" ht="14.25" customHeight="1" x14ac:dyDescent="0.25">
      <c r="A10" s="11"/>
      <c r="B10" s="315" t="s">
        <v>79</v>
      </c>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14"/>
      <c r="AH10" s="11"/>
      <c r="AI10" s="285" t="s">
        <v>80</v>
      </c>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319"/>
      <c r="BK10" s="11"/>
      <c r="BL10" s="411" t="s">
        <v>81</v>
      </c>
      <c r="BM10" s="411"/>
      <c r="BN10" s="411"/>
      <c r="BO10" s="411"/>
      <c r="BP10" s="411"/>
      <c r="BQ10" s="411"/>
      <c r="BR10" s="411"/>
      <c r="BS10" s="411"/>
      <c r="BT10" s="411"/>
      <c r="BU10" s="411"/>
      <c r="BV10" s="411"/>
      <c r="BW10" s="411"/>
      <c r="BX10" s="411"/>
      <c r="BY10" s="411"/>
      <c r="BZ10" s="411"/>
      <c r="CA10" s="356"/>
      <c r="CB10" s="356"/>
      <c r="CC10" s="356"/>
      <c r="CD10" s="356"/>
      <c r="CE10" s="243" t="s">
        <v>82</v>
      </c>
      <c r="CF10" s="243"/>
      <c r="CG10" s="243"/>
      <c r="CH10" s="243"/>
      <c r="CI10" s="14"/>
    </row>
    <row r="11" spans="1:87" ht="14.25" customHeight="1" x14ac:dyDescent="0.2">
      <c r="A11" s="12"/>
      <c r="B11" s="318" t="s">
        <v>11</v>
      </c>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15"/>
      <c r="AH11" s="12"/>
      <c r="AI11" s="320"/>
      <c r="AJ11" s="320"/>
      <c r="AK11" s="320"/>
      <c r="AL11" s="320"/>
      <c r="AM11" s="320"/>
      <c r="AN11" s="320"/>
      <c r="AO11" s="320"/>
      <c r="AP11" s="320"/>
      <c r="AQ11" s="320"/>
      <c r="AR11" s="320"/>
      <c r="AS11" s="320"/>
      <c r="AT11" s="320"/>
      <c r="AU11" s="320"/>
      <c r="AV11" s="320"/>
      <c r="AW11" s="320"/>
      <c r="AX11" s="320"/>
      <c r="AY11" s="320"/>
      <c r="AZ11" s="320"/>
      <c r="BA11" s="320"/>
      <c r="BB11" s="320"/>
      <c r="BC11" s="320"/>
      <c r="BD11" s="320"/>
      <c r="BE11" s="320"/>
      <c r="BF11" s="320"/>
      <c r="BG11" s="320"/>
      <c r="BH11" s="320"/>
      <c r="BI11" s="320"/>
      <c r="BJ11" s="321"/>
      <c r="BK11" s="12"/>
      <c r="BL11" s="412"/>
      <c r="BM11" s="412"/>
      <c r="BN11" s="412"/>
      <c r="BO11" s="412"/>
      <c r="BP11" s="412"/>
      <c r="BQ11" s="412"/>
      <c r="BR11" s="412"/>
      <c r="BS11" s="412"/>
      <c r="BT11" s="412"/>
      <c r="BU11" s="412"/>
      <c r="BV11" s="412"/>
      <c r="BW11" s="412"/>
      <c r="BX11" s="412"/>
      <c r="BY11" s="412"/>
      <c r="BZ11" s="412"/>
      <c r="CA11" s="413"/>
      <c r="CB11" s="413"/>
      <c r="CC11" s="413"/>
      <c r="CD11" s="413"/>
      <c r="CE11" s="244"/>
      <c r="CF11" s="244"/>
      <c r="CG11" s="244"/>
      <c r="CH11" s="244"/>
      <c r="CI11" s="15"/>
    </row>
    <row r="12" spans="1:87" ht="9" customHeight="1" x14ac:dyDescent="0.2">
      <c r="A12" s="17"/>
      <c r="B12" s="241" t="s">
        <v>12</v>
      </c>
      <c r="C12" s="241"/>
      <c r="D12" s="241"/>
      <c r="E12" s="241"/>
      <c r="F12" s="241"/>
      <c r="G12" s="241"/>
      <c r="H12" s="241"/>
      <c r="I12" s="241"/>
      <c r="J12" s="241"/>
      <c r="K12" s="241"/>
      <c r="L12" s="241"/>
      <c r="M12" s="241"/>
      <c r="N12" s="241"/>
      <c r="O12" s="241"/>
      <c r="P12" s="241"/>
      <c r="Q12" s="241" t="s">
        <v>13</v>
      </c>
      <c r="R12" s="403"/>
      <c r="S12" s="403"/>
      <c r="T12" s="403"/>
      <c r="U12" s="403"/>
      <c r="V12" s="403"/>
      <c r="W12" s="403"/>
      <c r="X12" s="403"/>
      <c r="Y12" s="403"/>
      <c r="Z12" s="403"/>
      <c r="AA12" s="403"/>
      <c r="AB12" s="403"/>
      <c r="AC12" s="403"/>
      <c r="AD12" s="403"/>
      <c r="AE12" s="403"/>
      <c r="AF12" s="403"/>
      <c r="AG12" s="18"/>
      <c r="AH12" s="11"/>
      <c r="AI12" s="287" t="s">
        <v>14</v>
      </c>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c r="BT12" s="287"/>
      <c r="BU12" s="287"/>
      <c r="BV12" s="287"/>
      <c r="BW12" s="287"/>
      <c r="BX12" s="287"/>
      <c r="BY12" s="287"/>
      <c r="BZ12" s="287"/>
      <c r="CA12" s="287"/>
      <c r="CB12" s="287"/>
      <c r="CC12" s="287"/>
      <c r="CD12" s="287"/>
      <c r="CE12" s="287"/>
      <c r="CF12" s="287"/>
      <c r="CG12" s="287"/>
      <c r="CH12" s="287"/>
      <c r="CI12" s="14"/>
    </row>
    <row r="13" spans="1:87" ht="9" customHeight="1" x14ac:dyDescent="0.2">
      <c r="A13" s="21"/>
      <c r="B13" s="309"/>
      <c r="C13" s="309"/>
      <c r="D13" s="309"/>
      <c r="E13" s="309"/>
      <c r="F13" s="309"/>
      <c r="G13" s="309"/>
      <c r="H13" s="309"/>
      <c r="I13" s="309"/>
      <c r="J13" s="309"/>
      <c r="K13" s="309"/>
      <c r="L13" s="309"/>
      <c r="M13" s="309"/>
      <c r="N13" s="309"/>
      <c r="O13" s="309"/>
      <c r="P13" s="309"/>
      <c r="Q13" s="309"/>
      <c r="R13" s="401"/>
      <c r="S13" s="401"/>
      <c r="T13" s="401"/>
      <c r="U13" s="401"/>
      <c r="V13" s="401"/>
      <c r="W13" s="401"/>
      <c r="X13" s="401"/>
      <c r="Y13" s="401"/>
      <c r="Z13" s="401"/>
      <c r="AA13" s="401"/>
      <c r="AB13" s="401"/>
      <c r="AC13" s="401"/>
      <c r="AD13" s="401"/>
      <c r="AE13" s="401"/>
      <c r="AF13" s="401"/>
      <c r="AG13" s="22"/>
      <c r="AH13" s="13"/>
      <c r="AI13" s="7" t="s">
        <v>15</v>
      </c>
      <c r="AJ13" s="288" t="s">
        <v>16</v>
      </c>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89"/>
      <c r="BL13" s="289"/>
      <c r="BM13" s="289"/>
      <c r="BN13" s="289"/>
      <c r="BO13" s="289"/>
      <c r="BP13" s="289"/>
      <c r="BQ13" s="289"/>
      <c r="BR13" s="289"/>
      <c r="BS13" s="289"/>
      <c r="BT13" s="289"/>
      <c r="BU13" s="289"/>
      <c r="BV13" s="289"/>
      <c r="BW13" s="289"/>
      <c r="BX13" s="289"/>
      <c r="BY13" s="289"/>
      <c r="BZ13" s="289"/>
      <c r="CA13" s="289"/>
      <c r="CB13" s="289"/>
      <c r="CC13" s="289"/>
      <c r="CD13" s="289"/>
      <c r="CE13" s="289"/>
      <c r="CF13" s="289"/>
      <c r="CG13" s="289"/>
      <c r="CH13" s="289"/>
      <c r="CI13" s="16"/>
    </row>
    <row r="14" spans="1:87" ht="9" customHeight="1" x14ac:dyDescent="0.2">
      <c r="A14" s="19"/>
      <c r="B14" s="242"/>
      <c r="C14" s="242"/>
      <c r="D14" s="242"/>
      <c r="E14" s="242"/>
      <c r="F14" s="242"/>
      <c r="G14" s="242"/>
      <c r="H14" s="242"/>
      <c r="I14" s="242"/>
      <c r="J14" s="242"/>
      <c r="K14" s="242"/>
      <c r="L14" s="242"/>
      <c r="M14" s="242"/>
      <c r="N14" s="242"/>
      <c r="O14" s="242"/>
      <c r="P14" s="242"/>
      <c r="Q14" s="242"/>
      <c r="R14" s="402"/>
      <c r="S14" s="402"/>
      <c r="T14" s="402"/>
      <c r="U14" s="402"/>
      <c r="V14" s="402"/>
      <c r="W14" s="402"/>
      <c r="X14" s="402"/>
      <c r="Y14" s="402"/>
      <c r="Z14" s="402"/>
      <c r="AA14" s="402"/>
      <c r="AB14" s="402"/>
      <c r="AC14" s="402"/>
      <c r="AD14" s="402"/>
      <c r="AE14" s="402"/>
      <c r="AF14" s="402"/>
      <c r="AG14" s="20"/>
      <c r="AH14" s="13"/>
      <c r="AJ14" s="289"/>
      <c r="AK14" s="289"/>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c r="BO14" s="289"/>
      <c r="BP14" s="289"/>
      <c r="BQ14" s="289"/>
      <c r="BR14" s="289"/>
      <c r="BS14" s="289"/>
      <c r="BT14" s="289"/>
      <c r="BU14" s="289"/>
      <c r="BV14" s="289"/>
      <c r="BW14" s="289"/>
      <c r="BX14" s="289"/>
      <c r="BY14" s="289"/>
      <c r="BZ14" s="289"/>
      <c r="CA14" s="289"/>
      <c r="CB14" s="289"/>
      <c r="CC14" s="289"/>
      <c r="CD14" s="289"/>
      <c r="CE14" s="289"/>
      <c r="CF14" s="289"/>
      <c r="CG14" s="289"/>
      <c r="CH14" s="289"/>
      <c r="CI14" s="16"/>
    </row>
    <row r="15" spans="1:87" ht="9" customHeight="1" x14ac:dyDescent="0.2">
      <c r="A15" s="17"/>
      <c r="B15" s="241" t="s">
        <v>17</v>
      </c>
      <c r="C15" s="241"/>
      <c r="D15" s="241"/>
      <c r="E15" s="241"/>
      <c r="F15" s="241"/>
      <c r="G15" s="241"/>
      <c r="H15" s="241"/>
      <c r="I15" s="241"/>
      <c r="J15" s="241"/>
      <c r="K15" s="241"/>
      <c r="L15" s="241"/>
      <c r="M15" s="241"/>
      <c r="N15" s="241"/>
      <c r="O15" s="241"/>
      <c r="P15" s="241"/>
      <c r="Q15" s="241" t="s">
        <v>13</v>
      </c>
      <c r="R15" s="408"/>
      <c r="S15" s="408"/>
      <c r="T15" s="408"/>
      <c r="U15" s="408"/>
      <c r="V15" s="408"/>
      <c r="W15" s="408"/>
      <c r="X15" s="408"/>
      <c r="Y15" s="408"/>
      <c r="Z15" s="408"/>
      <c r="AA15" s="408"/>
      <c r="AB15" s="408"/>
      <c r="AC15" s="408"/>
      <c r="AD15" s="408"/>
      <c r="AE15" s="408"/>
      <c r="AF15" s="408"/>
      <c r="AG15" s="18"/>
      <c r="AH15" s="13"/>
      <c r="AJ15" s="289"/>
      <c r="AK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c r="BT15" s="289"/>
      <c r="BU15" s="289"/>
      <c r="BV15" s="289"/>
      <c r="BW15" s="289"/>
      <c r="BX15" s="289"/>
      <c r="BY15" s="289"/>
      <c r="BZ15" s="289"/>
      <c r="CA15" s="289"/>
      <c r="CB15" s="289"/>
      <c r="CC15" s="289"/>
      <c r="CD15" s="289"/>
      <c r="CE15" s="289"/>
      <c r="CF15" s="289"/>
      <c r="CG15" s="289"/>
      <c r="CH15" s="289"/>
      <c r="CI15" s="16"/>
    </row>
    <row r="16" spans="1:87" ht="9" customHeight="1" x14ac:dyDescent="0.2">
      <c r="A16" s="21"/>
      <c r="B16" s="309"/>
      <c r="C16" s="309"/>
      <c r="D16" s="309"/>
      <c r="E16" s="309"/>
      <c r="F16" s="309"/>
      <c r="G16" s="309"/>
      <c r="H16" s="309"/>
      <c r="I16" s="309"/>
      <c r="J16" s="309"/>
      <c r="K16" s="309"/>
      <c r="L16" s="309"/>
      <c r="M16" s="309"/>
      <c r="N16" s="309"/>
      <c r="O16" s="309"/>
      <c r="P16" s="309"/>
      <c r="Q16" s="309"/>
      <c r="R16" s="409"/>
      <c r="S16" s="409"/>
      <c r="T16" s="409"/>
      <c r="U16" s="409"/>
      <c r="V16" s="409"/>
      <c r="W16" s="409"/>
      <c r="X16" s="409"/>
      <c r="Y16" s="409"/>
      <c r="Z16" s="409"/>
      <c r="AA16" s="409"/>
      <c r="AB16" s="409"/>
      <c r="AC16" s="409"/>
      <c r="AD16" s="409"/>
      <c r="AE16" s="409"/>
      <c r="AF16" s="409"/>
      <c r="AG16" s="22"/>
      <c r="AH16" s="13"/>
      <c r="AI16" s="7" t="s">
        <v>15</v>
      </c>
      <c r="AJ16" s="288" t="s">
        <v>19</v>
      </c>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c r="BO16" s="289"/>
      <c r="BP16" s="289"/>
      <c r="BQ16" s="289"/>
      <c r="BR16" s="289"/>
      <c r="BS16" s="289"/>
      <c r="BT16" s="289"/>
      <c r="BU16" s="289"/>
      <c r="BV16" s="289"/>
      <c r="BW16" s="289"/>
      <c r="BX16" s="289"/>
      <c r="BY16" s="289"/>
      <c r="BZ16" s="289"/>
      <c r="CA16" s="289"/>
      <c r="CB16" s="289"/>
      <c r="CC16" s="289"/>
      <c r="CD16" s="289"/>
      <c r="CE16" s="289"/>
      <c r="CF16" s="289"/>
      <c r="CG16" s="289"/>
      <c r="CH16" s="289"/>
      <c r="CI16" s="16"/>
    </row>
    <row r="17" spans="1:87" ht="9" customHeight="1" x14ac:dyDescent="0.2">
      <c r="A17" s="19"/>
      <c r="B17" s="242"/>
      <c r="C17" s="242"/>
      <c r="D17" s="242"/>
      <c r="E17" s="242"/>
      <c r="F17" s="242"/>
      <c r="G17" s="242"/>
      <c r="H17" s="242"/>
      <c r="I17" s="242"/>
      <c r="J17" s="242"/>
      <c r="K17" s="242"/>
      <c r="L17" s="242"/>
      <c r="M17" s="242"/>
      <c r="N17" s="242"/>
      <c r="O17" s="242"/>
      <c r="P17" s="242"/>
      <c r="Q17" s="242"/>
      <c r="R17" s="410"/>
      <c r="S17" s="410"/>
      <c r="T17" s="410"/>
      <c r="U17" s="410"/>
      <c r="V17" s="410"/>
      <c r="W17" s="410"/>
      <c r="X17" s="410"/>
      <c r="Y17" s="410"/>
      <c r="Z17" s="410"/>
      <c r="AA17" s="410"/>
      <c r="AB17" s="410"/>
      <c r="AC17" s="410"/>
      <c r="AD17" s="410"/>
      <c r="AE17" s="410"/>
      <c r="AF17" s="410"/>
      <c r="AG17" s="20"/>
      <c r="AH17" s="13"/>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89"/>
      <c r="BZ17" s="289"/>
      <c r="CA17" s="289"/>
      <c r="CB17" s="289"/>
      <c r="CC17" s="289"/>
      <c r="CD17" s="289"/>
      <c r="CE17" s="289"/>
      <c r="CF17" s="289"/>
      <c r="CG17" s="289"/>
      <c r="CH17" s="289"/>
      <c r="CI17" s="16"/>
    </row>
    <row r="18" spans="1:87" ht="9" customHeight="1" x14ac:dyDescent="0.2">
      <c r="A18" s="17"/>
      <c r="B18" s="241" t="s">
        <v>20</v>
      </c>
      <c r="C18" s="241"/>
      <c r="D18" s="241"/>
      <c r="E18" s="241"/>
      <c r="F18" s="241"/>
      <c r="G18" s="241"/>
      <c r="H18" s="241" t="s">
        <v>13</v>
      </c>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18"/>
      <c r="AH18" s="13"/>
      <c r="AI18" s="7" t="s">
        <v>15</v>
      </c>
      <c r="AJ18" s="290" t="s">
        <v>21</v>
      </c>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c r="CA18" s="290"/>
      <c r="CB18" s="290"/>
      <c r="CC18" s="290"/>
      <c r="CD18" s="290"/>
      <c r="CE18" s="290"/>
      <c r="CF18" s="290"/>
      <c r="CG18" s="290"/>
      <c r="CH18" s="290"/>
      <c r="CI18" s="16"/>
    </row>
    <row r="19" spans="1:87" ht="9" customHeight="1" x14ac:dyDescent="0.2">
      <c r="A19" s="21"/>
      <c r="B19" s="309"/>
      <c r="C19" s="309"/>
      <c r="D19" s="309"/>
      <c r="E19" s="309"/>
      <c r="F19" s="309"/>
      <c r="G19" s="309"/>
      <c r="H19" s="3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22"/>
      <c r="AH19" s="13"/>
      <c r="AI19" s="7" t="s">
        <v>15</v>
      </c>
      <c r="AJ19" s="288" t="s">
        <v>22</v>
      </c>
      <c r="AK19" s="289"/>
      <c r="AL19" s="289"/>
      <c r="AM19" s="289"/>
      <c r="AN19" s="289"/>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c r="CE19" s="289"/>
      <c r="CF19" s="289"/>
      <c r="CG19" s="289"/>
      <c r="CH19" s="289"/>
      <c r="CI19" s="16"/>
    </row>
    <row r="20" spans="1:87" ht="9" customHeight="1" x14ac:dyDescent="0.2">
      <c r="A20" s="21"/>
      <c r="B20" s="309"/>
      <c r="C20" s="309"/>
      <c r="D20" s="309"/>
      <c r="E20" s="309"/>
      <c r="F20" s="309"/>
      <c r="G20" s="309"/>
      <c r="H20" s="3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22"/>
      <c r="AH20" s="13"/>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c r="CE20" s="289"/>
      <c r="CF20" s="289"/>
      <c r="CG20" s="289"/>
      <c r="CH20" s="289"/>
      <c r="CI20" s="16"/>
    </row>
    <row r="21" spans="1:87" ht="9" customHeight="1" x14ac:dyDescent="0.2">
      <c r="A21" s="21"/>
      <c r="B21" s="309"/>
      <c r="C21" s="309"/>
      <c r="D21" s="309"/>
      <c r="E21" s="309"/>
      <c r="F21" s="309"/>
      <c r="G21" s="309"/>
      <c r="H21" s="3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22"/>
      <c r="AH21" s="13"/>
      <c r="AI21" s="7" t="s">
        <v>15</v>
      </c>
      <c r="AJ21" s="290" t="s">
        <v>23</v>
      </c>
      <c r="AK21" s="290"/>
      <c r="AL21" s="290"/>
      <c r="AM21" s="290"/>
      <c r="AN21" s="290"/>
      <c r="AO21" s="290"/>
      <c r="AP21" s="290"/>
      <c r="AQ21" s="290"/>
      <c r="AR21" s="290"/>
      <c r="AS21" s="290"/>
      <c r="AT21" s="290"/>
      <c r="AU21" s="290"/>
      <c r="AV21" s="290"/>
      <c r="AW21" s="290"/>
      <c r="AX21" s="290"/>
      <c r="AY21" s="290"/>
      <c r="AZ21" s="290"/>
      <c r="BA21" s="290"/>
      <c r="BB21" s="290"/>
      <c r="BC21" s="290"/>
      <c r="BD21" s="290"/>
      <c r="BE21" s="290"/>
      <c r="BF21" s="290"/>
      <c r="BG21" s="290"/>
      <c r="BH21" s="290"/>
      <c r="BI21" s="290"/>
      <c r="BJ21" s="290"/>
      <c r="BK21" s="290"/>
      <c r="BL21" s="290"/>
      <c r="BM21" s="290"/>
      <c r="BN21" s="290"/>
      <c r="BO21" s="290"/>
      <c r="BP21" s="290"/>
      <c r="BQ21" s="290"/>
      <c r="BR21" s="290"/>
      <c r="BS21" s="290"/>
      <c r="BT21" s="290"/>
      <c r="BU21" s="290"/>
      <c r="BV21" s="290"/>
      <c r="BW21" s="290"/>
      <c r="BX21" s="290"/>
      <c r="BY21" s="290"/>
      <c r="BZ21" s="290"/>
      <c r="CA21" s="290"/>
      <c r="CB21" s="290"/>
      <c r="CC21" s="290"/>
      <c r="CD21" s="290"/>
      <c r="CE21" s="290"/>
      <c r="CF21" s="290"/>
      <c r="CG21" s="290"/>
      <c r="CH21" s="290"/>
      <c r="CI21" s="16"/>
    </row>
    <row r="22" spans="1:87" ht="9" customHeight="1" x14ac:dyDescent="0.2">
      <c r="A22" s="21"/>
      <c r="B22" s="309"/>
      <c r="C22" s="309"/>
      <c r="D22" s="309"/>
      <c r="E22" s="309"/>
      <c r="F22" s="309"/>
      <c r="G22" s="309"/>
      <c r="H22" s="3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22"/>
      <c r="AH22" s="13"/>
      <c r="AI22" s="7" t="s">
        <v>15</v>
      </c>
      <c r="AJ22" s="290" t="s">
        <v>24</v>
      </c>
      <c r="AK22" s="290"/>
      <c r="AL22" s="290"/>
      <c r="AM22" s="290"/>
      <c r="AN22" s="290"/>
      <c r="AO22" s="290"/>
      <c r="AP22" s="290"/>
      <c r="AQ22" s="290"/>
      <c r="AR22" s="290"/>
      <c r="AS22" s="290"/>
      <c r="AT22" s="290"/>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0"/>
      <c r="BR22" s="290"/>
      <c r="BS22" s="290"/>
      <c r="BT22" s="290"/>
      <c r="BU22" s="290"/>
      <c r="BV22" s="290"/>
      <c r="BW22" s="290"/>
      <c r="BX22" s="290"/>
      <c r="BY22" s="290"/>
      <c r="BZ22" s="290"/>
      <c r="CA22" s="290"/>
      <c r="CB22" s="290"/>
      <c r="CC22" s="290"/>
      <c r="CD22" s="290"/>
      <c r="CE22" s="290"/>
      <c r="CF22" s="290"/>
      <c r="CG22" s="290"/>
      <c r="CH22" s="290"/>
      <c r="CI22" s="16"/>
    </row>
    <row r="23" spans="1:87" ht="9" customHeight="1" x14ac:dyDescent="0.2">
      <c r="A23" s="19"/>
      <c r="B23" s="242"/>
      <c r="C23" s="242"/>
      <c r="D23" s="242"/>
      <c r="E23" s="242"/>
      <c r="F23" s="242"/>
      <c r="G23" s="242"/>
      <c r="H23" s="242"/>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20"/>
      <c r="AH23" s="13"/>
      <c r="AI23" s="292" t="s">
        <v>25</v>
      </c>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16"/>
    </row>
    <row r="24" spans="1:87" ht="9" customHeight="1" x14ac:dyDescent="0.2">
      <c r="A24" s="17"/>
      <c r="B24" s="241" t="s">
        <v>26</v>
      </c>
      <c r="C24" s="241"/>
      <c r="D24" s="241"/>
      <c r="E24" s="241"/>
      <c r="F24" s="241"/>
      <c r="G24" s="241"/>
      <c r="H24" s="241" t="s">
        <v>13</v>
      </c>
      <c r="I24" s="403"/>
      <c r="J24" s="403"/>
      <c r="K24" s="403"/>
      <c r="L24" s="403"/>
      <c r="M24" s="403"/>
      <c r="N24" s="403"/>
      <c r="O24" s="414"/>
      <c r="P24" s="307" t="s">
        <v>27</v>
      </c>
      <c r="Q24" s="241"/>
      <c r="R24" s="241"/>
      <c r="S24" s="241"/>
      <c r="T24" s="241" t="s">
        <v>13</v>
      </c>
      <c r="U24" s="417"/>
      <c r="V24" s="312"/>
      <c r="W24" s="312"/>
      <c r="X24" s="312"/>
      <c r="Y24" s="312"/>
      <c r="Z24" s="312"/>
      <c r="AA24" s="312"/>
      <c r="AB24" s="312"/>
      <c r="AC24" s="312"/>
      <c r="AD24" s="312"/>
      <c r="AE24" s="312"/>
      <c r="AF24" s="312"/>
      <c r="AG24" s="18"/>
      <c r="AH24" s="13"/>
      <c r="AI24" s="7" t="s">
        <v>15</v>
      </c>
      <c r="AJ24" s="290" t="s">
        <v>28</v>
      </c>
      <c r="AK24" s="290"/>
      <c r="AL24" s="290"/>
      <c r="AM24" s="290"/>
      <c r="AN24" s="290"/>
      <c r="AO24" s="290"/>
      <c r="AP24" s="290"/>
      <c r="AQ24" s="290"/>
      <c r="AR24" s="290"/>
      <c r="AS24" s="290"/>
      <c r="AT24" s="290"/>
      <c r="AU24" s="290"/>
      <c r="AV24" s="290"/>
      <c r="AW24" s="290"/>
      <c r="AX24" s="290"/>
      <c r="AY24" s="290"/>
      <c r="AZ24" s="290"/>
      <c r="BA24" s="290"/>
      <c r="BB24" s="290"/>
      <c r="BC24" s="290"/>
      <c r="BD24" s="290"/>
      <c r="BE24" s="290"/>
      <c r="BF24" s="290"/>
      <c r="BG24" s="290"/>
      <c r="BH24" s="290"/>
      <c r="BI24" s="290"/>
      <c r="BJ24" s="290"/>
      <c r="BK24" s="290"/>
      <c r="BL24" s="290"/>
      <c r="BM24" s="290"/>
      <c r="BN24" s="290"/>
      <c r="BO24" s="290"/>
      <c r="BP24" s="290"/>
      <c r="BQ24" s="290"/>
      <c r="BR24" s="290"/>
      <c r="BS24" s="290"/>
      <c r="BT24" s="290"/>
      <c r="BU24" s="290"/>
      <c r="BV24" s="290"/>
      <c r="BW24" s="290"/>
      <c r="BX24" s="290"/>
      <c r="BY24" s="290"/>
      <c r="BZ24" s="290"/>
      <c r="CA24" s="290"/>
      <c r="CB24" s="290"/>
      <c r="CC24" s="290"/>
      <c r="CD24" s="290"/>
      <c r="CE24" s="290"/>
      <c r="CF24" s="290"/>
      <c r="CG24" s="290"/>
      <c r="CH24" s="290"/>
      <c r="CI24" s="16"/>
    </row>
    <row r="25" spans="1:87" ht="9" customHeight="1" x14ac:dyDescent="0.2">
      <c r="A25" s="21"/>
      <c r="B25" s="309"/>
      <c r="C25" s="309"/>
      <c r="D25" s="309"/>
      <c r="E25" s="309"/>
      <c r="F25" s="309"/>
      <c r="G25" s="309"/>
      <c r="H25" s="309"/>
      <c r="I25" s="401"/>
      <c r="J25" s="401"/>
      <c r="K25" s="401"/>
      <c r="L25" s="401"/>
      <c r="M25" s="401"/>
      <c r="N25" s="401"/>
      <c r="O25" s="415"/>
      <c r="P25" s="308"/>
      <c r="Q25" s="309"/>
      <c r="R25" s="309"/>
      <c r="S25" s="309"/>
      <c r="T25" s="309"/>
      <c r="U25" s="313"/>
      <c r="V25" s="313"/>
      <c r="W25" s="313"/>
      <c r="X25" s="313"/>
      <c r="Y25" s="313"/>
      <c r="Z25" s="313"/>
      <c r="AA25" s="313"/>
      <c r="AB25" s="313"/>
      <c r="AC25" s="313"/>
      <c r="AD25" s="313"/>
      <c r="AE25" s="313"/>
      <c r="AF25" s="313"/>
      <c r="AG25" s="22"/>
      <c r="AH25" s="13"/>
      <c r="AI25" s="7" t="s">
        <v>15</v>
      </c>
      <c r="AJ25" s="290" t="s">
        <v>29</v>
      </c>
      <c r="AK25" s="290"/>
      <c r="AL25" s="290"/>
      <c r="AM25" s="290"/>
      <c r="AN25" s="290"/>
      <c r="AO25" s="290"/>
      <c r="AP25" s="290"/>
      <c r="AQ25" s="290"/>
      <c r="AR25" s="290"/>
      <c r="AS25" s="290"/>
      <c r="AT25" s="290"/>
      <c r="AU25" s="290"/>
      <c r="AV25" s="290"/>
      <c r="AW25" s="290"/>
      <c r="AX25" s="290"/>
      <c r="AY25" s="290"/>
      <c r="AZ25" s="290"/>
      <c r="BA25" s="290"/>
      <c r="BB25" s="290"/>
      <c r="BC25" s="290"/>
      <c r="BD25" s="290"/>
      <c r="BE25" s="290"/>
      <c r="BF25" s="290"/>
      <c r="BG25" s="290"/>
      <c r="BH25" s="290"/>
      <c r="BI25" s="290"/>
      <c r="BJ25" s="290"/>
      <c r="BK25" s="290"/>
      <c r="BL25" s="290"/>
      <c r="BM25" s="290"/>
      <c r="BN25" s="290"/>
      <c r="BO25" s="290"/>
      <c r="BP25" s="290"/>
      <c r="BQ25" s="290"/>
      <c r="BR25" s="290"/>
      <c r="BS25" s="290"/>
      <c r="BT25" s="290"/>
      <c r="BU25" s="290"/>
      <c r="BV25" s="290"/>
      <c r="BW25" s="290"/>
      <c r="BX25" s="290"/>
      <c r="BY25" s="290"/>
      <c r="BZ25" s="290"/>
      <c r="CA25" s="290"/>
      <c r="CB25" s="290"/>
      <c r="CC25" s="290"/>
      <c r="CD25" s="290"/>
      <c r="CE25" s="290"/>
      <c r="CF25" s="290"/>
      <c r="CG25" s="290"/>
      <c r="CH25" s="290"/>
      <c r="CI25" s="16"/>
    </row>
    <row r="26" spans="1:87" ht="9" customHeight="1" x14ac:dyDescent="0.2">
      <c r="A26" s="19"/>
      <c r="B26" s="242"/>
      <c r="C26" s="242"/>
      <c r="D26" s="242"/>
      <c r="E26" s="242"/>
      <c r="F26" s="242"/>
      <c r="G26" s="242"/>
      <c r="H26" s="242"/>
      <c r="I26" s="402"/>
      <c r="J26" s="402"/>
      <c r="K26" s="402"/>
      <c r="L26" s="402"/>
      <c r="M26" s="402"/>
      <c r="N26" s="402"/>
      <c r="O26" s="416"/>
      <c r="P26" s="310"/>
      <c r="Q26" s="242"/>
      <c r="R26" s="242"/>
      <c r="S26" s="242"/>
      <c r="T26" s="242"/>
      <c r="U26" s="314"/>
      <c r="V26" s="314"/>
      <c r="W26" s="314"/>
      <c r="X26" s="314"/>
      <c r="Y26" s="314"/>
      <c r="Z26" s="314"/>
      <c r="AA26" s="314"/>
      <c r="AB26" s="314"/>
      <c r="AC26" s="314"/>
      <c r="AD26" s="314"/>
      <c r="AE26" s="314"/>
      <c r="AF26" s="314"/>
      <c r="AG26" s="20"/>
      <c r="AH26" s="12"/>
      <c r="AI26" s="10" t="s">
        <v>15</v>
      </c>
      <c r="AJ26" s="291" t="s">
        <v>30</v>
      </c>
      <c r="AK26" s="291"/>
      <c r="AL26" s="291"/>
      <c r="AM26" s="291"/>
      <c r="AN26" s="291"/>
      <c r="AO26" s="291"/>
      <c r="AP26" s="291"/>
      <c r="AQ26" s="291"/>
      <c r="AR26" s="291"/>
      <c r="AS26" s="291"/>
      <c r="AT26" s="291"/>
      <c r="AU26" s="291"/>
      <c r="AV26" s="291"/>
      <c r="AW26" s="291"/>
      <c r="AX26" s="291"/>
      <c r="AY26" s="291"/>
      <c r="AZ26" s="291"/>
      <c r="BA26" s="291"/>
      <c r="BB26" s="291"/>
      <c r="BC26" s="291"/>
      <c r="BD26" s="291"/>
      <c r="BE26" s="291"/>
      <c r="BF26" s="291"/>
      <c r="BG26" s="291"/>
      <c r="BH26" s="291"/>
      <c r="BI26" s="291"/>
      <c r="BJ26" s="291"/>
      <c r="BK26" s="291"/>
      <c r="BL26" s="291"/>
      <c r="BM26" s="291"/>
      <c r="BN26" s="291"/>
      <c r="BO26" s="291"/>
      <c r="BP26" s="291"/>
      <c r="BQ26" s="291"/>
      <c r="BR26" s="291"/>
      <c r="BS26" s="291"/>
      <c r="BT26" s="291"/>
      <c r="BU26" s="291"/>
      <c r="BV26" s="291"/>
      <c r="BW26" s="291"/>
      <c r="BX26" s="291"/>
      <c r="BY26" s="291"/>
      <c r="BZ26" s="291"/>
      <c r="CA26" s="291"/>
      <c r="CB26" s="291"/>
      <c r="CC26" s="291"/>
      <c r="CD26" s="291"/>
      <c r="CE26" s="291"/>
      <c r="CF26" s="291"/>
      <c r="CG26" s="291"/>
      <c r="CH26" s="291"/>
      <c r="CI26" s="15"/>
    </row>
    <row r="27" spans="1:87" ht="9" customHeight="1" x14ac:dyDescent="0.2">
      <c r="A27" s="17"/>
      <c r="B27" s="241" t="s">
        <v>31</v>
      </c>
      <c r="C27" s="241"/>
      <c r="D27" s="241"/>
      <c r="E27" s="241"/>
      <c r="F27" s="241"/>
      <c r="G27" s="241"/>
      <c r="H27" s="241"/>
      <c r="I27" s="241"/>
      <c r="J27" s="241"/>
      <c r="K27" s="241"/>
      <c r="L27" s="241" t="s">
        <v>13</v>
      </c>
      <c r="M27" s="126" t="s">
        <v>83</v>
      </c>
      <c r="N27" s="126"/>
      <c r="O27" s="126"/>
      <c r="P27" s="126"/>
      <c r="Q27" s="126"/>
      <c r="R27" s="126"/>
      <c r="S27" s="126"/>
      <c r="T27" s="126"/>
      <c r="U27" s="126"/>
      <c r="V27" s="126"/>
      <c r="W27" s="126"/>
      <c r="X27" s="126"/>
      <c r="Y27" s="126"/>
      <c r="Z27" s="126"/>
      <c r="AA27" s="126"/>
      <c r="AB27" s="126"/>
      <c r="AC27" s="126"/>
      <c r="AD27" s="126"/>
      <c r="AE27" s="126"/>
      <c r="AF27" s="126"/>
      <c r="AG27" s="18"/>
      <c r="AH27" s="11"/>
      <c r="AI27" s="9"/>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14"/>
    </row>
    <row r="28" spans="1:87" ht="9" customHeight="1" x14ac:dyDescent="0.2">
      <c r="A28" s="21"/>
      <c r="B28" s="309"/>
      <c r="C28" s="309"/>
      <c r="D28" s="309"/>
      <c r="E28" s="309"/>
      <c r="F28" s="309"/>
      <c r="G28" s="309"/>
      <c r="H28" s="309"/>
      <c r="I28" s="309"/>
      <c r="J28" s="309"/>
      <c r="K28" s="309"/>
      <c r="L28" s="309"/>
      <c r="M28" s="297"/>
      <c r="N28" s="297"/>
      <c r="O28" s="297"/>
      <c r="P28" s="297"/>
      <c r="Q28" s="297"/>
      <c r="R28" s="297"/>
      <c r="S28" s="297"/>
      <c r="T28" s="297"/>
      <c r="U28" s="297"/>
      <c r="V28" s="297"/>
      <c r="W28" s="297"/>
      <c r="X28" s="297"/>
      <c r="Y28" s="297"/>
      <c r="Z28" s="297"/>
      <c r="AA28" s="297"/>
      <c r="AB28" s="297"/>
      <c r="AC28" s="297"/>
      <c r="AD28" s="297"/>
      <c r="AE28" s="297"/>
      <c r="AF28" s="297"/>
      <c r="AG28" s="22"/>
      <c r="AH28" s="13"/>
      <c r="AI28" s="293" t="s">
        <v>33</v>
      </c>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293"/>
      <c r="BH28" s="293"/>
      <c r="BI28" s="293"/>
      <c r="BJ28" s="293"/>
      <c r="BK28" s="293"/>
      <c r="BL28" s="293"/>
      <c r="BM28" s="293"/>
      <c r="BN28" s="293"/>
      <c r="BO28" s="293"/>
      <c r="BP28" s="293"/>
      <c r="BQ28" s="293"/>
      <c r="BR28" s="293"/>
      <c r="BS28" s="293"/>
      <c r="BT28" s="293"/>
      <c r="BU28" s="293"/>
      <c r="BV28" s="293"/>
      <c r="BW28" s="293"/>
      <c r="BX28" s="293"/>
      <c r="BY28" s="293"/>
      <c r="BZ28" s="293"/>
      <c r="CA28" s="293"/>
      <c r="CB28" s="293"/>
      <c r="CC28" s="293"/>
      <c r="CD28" s="293"/>
      <c r="CE28" s="293"/>
      <c r="CF28" s="293"/>
      <c r="CG28" s="293"/>
      <c r="CH28" s="293"/>
      <c r="CI28" s="16"/>
    </row>
    <row r="29" spans="1:87" ht="9" customHeight="1" x14ac:dyDescent="0.2">
      <c r="A29" s="19"/>
      <c r="B29" s="242"/>
      <c r="C29" s="242"/>
      <c r="D29" s="242"/>
      <c r="E29" s="242"/>
      <c r="F29" s="242"/>
      <c r="G29" s="242"/>
      <c r="H29" s="242"/>
      <c r="I29" s="242"/>
      <c r="J29" s="242"/>
      <c r="K29" s="242"/>
      <c r="L29" s="242"/>
      <c r="M29" s="129"/>
      <c r="N29" s="129"/>
      <c r="O29" s="129"/>
      <c r="P29" s="129"/>
      <c r="Q29" s="129"/>
      <c r="R29" s="129"/>
      <c r="S29" s="129"/>
      <c r="T29" s="129"/>
      <c r="U29" s="129"/>
      <c r="V29" s="129"/>
      <c r="W29" s="129"/>
      <c r="X29" s="129"/>
      <c r="Y29" s="129"/>
      <c r="Z29" s="129"/>
      <c r="AA29" s="129"/>
      <c r="AB29" s="129"/>
      <c r="AC29" s="129"/>
      <c r="AD29" s="129"/>
      <c r="AE29" s="129"/>
      <c r="AF29" s="129"/>
      <c r="AG29" s="20"/>
      <c r="AH29" s="13"/>
      <c r="AI29" s="293"/>
      <c r="AJ29" s="293"/>
      <c r="AK29" s="293"/>
      <c r="AL29" s="293"/>
      <c r="AM29" s="293"/>
      <c r="AN29" s="293"/>
      <c r="AO29" s="293"/>
      <c r="AP29" s="293"/>
      <c r="AQ29" s="293"/>
      <c r="AR29" s="293"/>
      <c r="AS29" s="293"/>
      <c r="AT29" s="293"/>
      <c r="AU29" s="293"/>
      <c r="AV29" s="293"/>
      <c r="AW29" s="293"/>
      <c r="AX29" s="293"/>
      <c r="AY29" s="293"/>
      <c r="AZ29" s="293"/>
      <c r="BA29" s="293"/>
      <c r="BB29" s="293"/>
      <c r="BC29" s="293"/>
      <c r="BD29" s="293"/>
      <c r="BE29" s="293"/>
      <c r="BF29" s="293"/>
      <c r="BG29" s="293"/>
      <c r="BH29" s="293"/>
      <c r="BI29" s="293"/>
      <c r="BJ29" s="293"/>
      <c r="BK29" s="293"/>
      <c r="BL29" s="293"/>
      <c r="BM29" s="293"/>
      <c r="BN29" s="293"/>
      <c r="BO29" s="293"/>
      <c r="BP29" s="293"/>
      <c r="BQ29" s="293"/>
      <c r="BR29" s="293"/>
      <c r="BS29" s="293"/>
      <c r="BT29" s="293"/>
      <c r="BU29" s="293"/>
      <c r="BV29" s="293"/>
      <c r="BW29" s="293"/>
      <c r="BX29" s="293"/>
      <c r="BY29" s="293"/>
      <c r="BZ29" s="293"/>
      <c r="CA29" s="293"/>
      <c r="CB29" s="293"/>
      <c r="CC29" s="293"/>
      <c r="CD29" s="293"/>
      <c r="CE29" s="293"/>
      <c r="CF29" s="293"/>
      <c r="CG29" s="293"/>
      <c r="CH29" s="293"/>
      <c r="CI29" s="16"/>
    </row>
    <row r="30" spans="1:87" ht="9" customHeight="1" x14ac:dyDescent="0.2">
      <c r="A30" s="21"/>
      <c r="B30" s="309" t="s">
        <v>34</v>
      </c>
      <c r="C30" s="309"/>
      <c r="D30" s="309"/>
      <c r="E30" s="309"/>
      <c r="F30" s="309"/>
      <c r="G30" s="309"/>
      <c r="H30" s="309" t="s">
        <v>13</v>
      </c>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22"/>
      <c r="AH30" s="1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c r="BH30" s="293"/>
      <c r="BI30" s="293"/>
      <c r="BJ30" s="293"/>
      <c r="BK30" s="293"/>
      <c r="BL30" s="293"/>
      <c r="BM30" s="293"/>
      <c r="BN30" s="293"/>
      <c r="BO30" s="293"/>
      <c r="BP30" s="293"/>
      <c r="BQ30" s="293"/>
      <c r="BR30" s="293"/>
      <c r="BS30" s="293"/>
      <c r="BT30" s="293"/>
      <c r="BU30" s="293"/>
      <c r="BV30" s="293"/>
      <c r="BW30" s="293"/>
      <c r="BX30" s="293"/>
      <c r="BY30" s="293"/>
      <c r="BZ30" s="293"/>
      <c r="CA30" s="293"/>
      <c r="CB30" s="293"/>
      <c r="CC30" s="293"/>
      <c r="CD30" s="293"/>
      <c r="CE30" s="293"/>
      <c r="CF30" s="293"/>
      <c r="CG30" s="293"/>
      <c r="CH30" s="293"/>
      <c r="CI30" s="16"/>
    </row>
    <row r="31" spans="1:87" ht="9" customHeight="1" x14ac:dyDescent="0.2">
      <c r="A31" s="21"/>
      <c r="B31" s="309"/>
      <c r="C31" s="309"/>
      <c r="D31" s="309"/>
      <c r="E31" s="309"/>
      <c r="F31" s="309"/>
      <c r="G31" s="309"/>
      <c r="H31" s="309"/>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22"/>
      <c r="AH31" s="13"/>
      <c r="CI31" s="16"/>
    </row>
    <row r="32" spans="1:87" ht="9" customHeight="1" x14ac:dyDescent="0.2">
      <c r="A32" s="19"/>
      <c r="B32" s="242"/>
      <c r="C32" s="242"/>
      <c r="D32" s="242"/>
      <c r="E32" s="242"/>
      <c r="F32" s="242"/>
      <c r="G32" s="242"/>
      <c r="H32" s="24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20"/>
      <c r="AH32" s="13"/>
      <c r="AI32" s="397"/>
      <c r="AJ32" s="397"/>
      <c r="AK32" s="397"/>
      <c r="AL32" s="397"/>
      <c r="AM32" s="397"/>
      <c r="AN32" s="397"/>
      <c r="AO32" s="397"/>
      <c r="AP32" s="397"/>
      <c r="AQ32" s="397"/>
      <c r="AR32" s="397"/>
      <c r="AS32" s="397"/>
      <c r="AT32" s="397"/>
      <c r="AU32" s="397"/>
      <c r="AV32" s="397"/>
      <c r="BY32" s="399"/>
      <c r="BZ32" s="397"/>
      <c r="CA32" s="397"/>
      <c r="CB32" s="397"/>
      <c r="CC32" s="397"/>
      <c r="CD32" s="397"/>
      <c r="CE32" s="397"/>
      <c r="CF32" s="397"/>
      <c r="CG32" s="397"/>
      <c r="CH32" s="397"/>
      <c r="CI32" s="16"/>
    </row>
    <row r="33" spans="1:87" ht="9" customHeight="1" x14ac:dyDescent="0.2">
      <c r="A33" s="21"/>
      <c r="B33" s="309" t="s">
        <v>35</v>
      </c>
      <c r="C33" s="309"/>
      <c r="D33" s="309"/>
      <c r="E33" s="309"/>
      <c r="F33" s="309"/>
      <c r="G33" s="309"/>
      <c r="H33" s="309" t="s">
        <v>13</v>
      </c>
      <c r="I33" s="400"/>
      <c r="J33" s="401"/>
      <c r="K33" s="401"/>
      <c r="L33" s="401"/>
      <c r="M33" s="401"/>
      <c r="N33" s="401"/>
      <c r="O33" s="401"/>
      <c r="P33" s="401"/>
      <c r="Q33" s="401"/>
      <c r="R33" s="307" t="s">
        <v>36</v>
      </c>
      <c r="S33" s="241"/>
      <c r="T33" s="241"/>
      <c r="U33" s="241"/>
      <c r="V33" s="241"/>
      <c r="W33" s="241"/>
      <c r="X33" s="241" t="s">
        <v>13</v>
      </c>
      <c r="Y33" s="403"/>
      <c r="Z33" s="403"/>
      <c r="AA33" s="403"/>
      <c r="AB33" s="403"/>
      <c r="AC33" s="403"/>
      <c r="AD33" s="403"/>
      <c r="AE33" s="403"/>
      <c r="AF33" s="403"/>
      <c r="AG33" s="18"/>
      <c r="AH33" s="13"/>
      <c r="AI33" s="398"/>
      <c r="AJ33" s="398"/>
      <c r="AK33" s="398"/>
      <c r="AL33" s="398"/>
      <c r="AM33" s="398"/>
      <c r="AN33" s="398"/>
      <c r="AO33" s="398"/>
      <c r="AP33" s="398"/>
      <c r="AQ33" s="398"/>
      <c r="AR33" s="398"/>
      <c r="AS33" s="398"/>
      <c r="AT33" s="398"/>
      <c r="AU33" s="398"/>
      <c r="AV33" s="398"/>
      <c r="BY33" s="398"/>
      <c r="BZ33" s="398"/>
      <c r="CA33" s="398"/>
      <c r="CB33" s="398"/>
      <c r="CC33" s="398"/>
      <c r="CD33" s="398"/>
      <c r="CE33" s="398"/>
      <c r="CF33" s="398"/>
      <c r="CG33" s="398"/>
      <c r="CH33" s="398"/>
      <c r="CI33" s="16"/>
    </row>
    <row r="34" spans="1:87" ht="9" customHeight="1" x14ac:dyDescent="0.2">
      <c r="A34" s="21"/>
      <c r="B34" s="309"/>
      <c r="C34" s="309"/>
      <c r="D34" s="309"/>
      <c r="E34" s="309"/>
      <c r="F34" s="309"/>
      <c r="G34" s="309"/>
      <c r="H34" s="309"/>
      <c r="I34" s="401"/>
      <c r="J34" s="401"/>
      <c r="K34" s="401"/>
      <c r="L34" s="401"/>
      <c r="M34" s="401"/>
      <c r="N34" s="401"/>
      <c r="O34" s="401"/>
      <c r="P34" s="401"/>
      <c r="Q34" s="401"/>
      <c r="R34" s="308"/>
      <c r="S34" s="309"/>
      <c r="T34" s="309"/>
      <c r="U34" s="309"/>
      <c r="V34" s="309"/>
      <c r="W34" s="309"/>
      <c r="X34" s="309"/>
      <c r="Y34" s="401"/>
      <c r="Z34" s="401"/>
      <c r="AA34" s="401"/>
      <c r="AB34" s="401"/>
      <c r="AC34" s="401"/>
      <c r="AD34" s="401"/>
      <c r="AE34" s="401"/>
      <c r="AF34" s="401"/>
      <c r="AG34" s="22"/>
      <c r="AH34" s="13"/>
      <c r="AI34" s="25" t="s">
        <v>37</v>
      </c>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5" t="s">
        <v>35</v>
      </c>
      <c r="BZ34" s="24"/>
      <c r="CA34" s="8"/>
      <c r="CB34" s="8"/>
      <c r="CC34" s="8"/>
      <c r="CD34" s="8"/>
      <c r="CE34" s="8"/>
      <c r="CF34" s="8"/>
      <c r="CG34" s="8"/>
      <c r="CH34" s="8"/>
      <c r="CI34" s="16"/>
    </row>
    <row r="35" spans="1:87" ht="9" customHeight="1" x14ac:dyDescent="0.2">
      <c r="A35" s="19"/>
      <c r="B35" s="242"/>
      <c r="C35" s="242"/>
      <c r="D35" s="242"/>
      <c r="E35" s="242"/>
      <c r="F35" s="242"/>
      <c r="G35" s="242"/>
      <c r="H35" s="242"/>
      <c r="I35" s="402"/>
      <c r="J35" s="402"/>
      <c r="K35" s="402"/>
      <c r="L35" s="402"/>
      <c r="M35" s="402"/>
      <c r="N35" s="402"/>
      <c r="O35" s="402"/>
      <c r="P35" s="402"/>
      <c r="Q35" s="402"/>
      <c r="R35" s="310"/>
      <c r="S35" s="242"/>
      <c r="T35" s="242"/>
      <c r="U35" s="242"/>
      <c r="V35" s="242"/>
      <c r="W35" s="242"/>
      <c r="X35" s="242"/>
      <c r="Y35" s="402"/>
      <c r="Z35" s="402"/>
      <c r="AA35" s="402"/>
      <c r="AB35" s="402"/>
      <c r="AC35" s="402"/>
      <c r="AD35" s="402"/>
      <c r="AE35" s="402"/>
      <c r="AF35" s="402"/>
      <c r="AG35" s="20"/>
      <c r="AH35" s="12"/>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5"/>
    </row>
    <row r="36" spans="1:87" ht="9" customHeight="1" x14ac:dyDescent="0.2">
      <c r="A36" s="285" t="s">
        <v>84</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5"/>
      <c r="BR36" s="285"/>
      <c r="BS36" s="285"/>
      <c r="BT36" s="285"/>
      <c r="BU36" s="285"/>
      <c r="BV36" s="285"/>
      <c r="BW36" s="285"/>
      <c r="BX36" s="285"/>
      <c r="BY36" s="285"/>
      <c r="BZ36" s="285"/>
      <c r="CA36" s="285"/>
      <c r="CB36" s="285"/>
      <c r="CC36" s="285"/>
      <c r="CD36" s="285"/>
      <c r="CE36" s="285"/>
      <c r="CF36" s="285"/>
      <c r="CG36" s="285"/>
      <c r="CH36" s="285"/>
      <c r="CI36" s="285"/>
    </row>
    <row r="37" spans="1:87" ht="9" customHeight="1" x14ac:dyDescent="0.2">
      <c r="A37" s="286"/>
      <c r="B37" s="286"/>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86"/>
      <c r="BR37" s="286"/>
      <c r="BS37" s="286"/>
      <c r="BT37" s="286"/>
      <c r="BU37" s="286"/>
      <c r="BV37" s="286"/>
      <c r="BW37" s="286"/>
      <c r="BX37" s="286"/>
      <c r="BY37" s="286"/>
      <c r="BZ37" s="286"/>
      <c r="CA37" s="286"/>
      <c r="CB37" s="286"/>
      <c r="CC37" s="286"/>
      <c r="CD37" s="286"/>
      <c r="CE37" s="286"/>
      <c r="CF37" s="286"/>
      <c r="CG37" s="286"/>
      <c r="CH37" s="286"/>
      <c r="CI37" s="286"/>
    </row>
    <row r="38" spans="1:87" ht="9" customHeight="1" x14ac:dyDescent="0.2">
      <c r="A38" s="154" t="s">
        <v>39</v>
      </c>
      <c r="B38" s="154"/>
      <c r="C38" s="154"/>
      <c r="D38" s="154" t="s">
        <v>40</v>
      </c>
      <c r="E38" s="154"/>
      <c r="F38" s="154"/>
      <c r="G38" s="154"/>
      <c r="H38" s="154"/>
      <c r="I38" s="154"/>
      <c r="J38" s="154"/>
      <c r="K38" s="154"/>
      <c r="L38" s="154"/>
      <c r="M38" s="154"/>
      <c r="N38" s="154"/>
      <c r="O38" s="154"/>
      <c r="P38" s="154"/>
      <c r="Q38" s="154"/>
      <c r="R38" s="154"/>
      <c r="S38" s="154"/>
      <c r="T38" s="154"/>
      <c r="U38" s="154"/>
      <c r="V38" s="154"/>
      <c r="W38" s="154"/>
      <c r="X38" s="266" t="s">
        <v>41</v>
      </c>
      <c r="Y38" s="266"/>
      <c r="Z38" s="266"/>
      <c r="AA38" s="266"/>
      <c r="AB38" s="266"/>
      <c r="AC38" s="266"/>
      <c r="AD38" s="266"/>
      <c r="AE38" s="266"/>
      <c r="AF38" s="266"/>
      <c r="AG38" s="266"/>
      <c r="AH38" s="266" t="s">
        <v>26</v>
      </c>
      <c r="AI38" s="266"/>
      <c r="AJ38" s="266"/>
      <c r="AK38" s="266"/>
      <c r="AL38" s="266"/>
      <c r="AM38" s="266"/>
      <c r="AN38" s="266"/>
      <c r="AO38" s="266"/>
      <c r="AP38" s="266"/>
      <c r="AQ38" s="266"/>
      <c r="AR38" s="154" t="s">
        <v>42</v>
      </c>
      <c r="AS38" s="154"/>
      <c r="AT38" s="154"/>
      <c r="AU38" s="154"/>
      <c r="AV38" s="154"/>
      <c r="AW38" s="154"/>
      <c r="AX38" s="154"/>
      <c r="AY38" s="154"/>
      <c r="AZ38" s="154"/>
      <c r="BA38" s="154"/>
      <c r="BB38" s="154" t="s">
        <v>43</v>
      </c>
      <c r="BC38" s="154"/>
      <c r="BD38" s="154"/>
      <c r="BE38" s="154"/>
      <c r="BF38" s="154"/>
      <c r="BG38" s="154"/>
      <c r="BH38" s="154"/>
      <c r="BI38" s="154"/>
      <c r="BJ38" s="266" t="s">
        <v>45</v>
      </c>
      <c r="BK38" s="266"/>
      <c r="BL38" s="266"/>
      <c r="BM38" s="266"/>
      <c r="BN38" s="266"/>
      <c r="BO38" s="266"/>
      <c r="BP38" s="266"/>
      <c r="BQ38" s="266"/>
      <c r="BR38" s="266"/>
      <c r="BS38" s="266"/>
      <c r="BT38" s="266"/>
      <c r="BU38" s="266"/>
      <c r="BV38" s="266"/>
      <c r="BW38" s="266" t="s">
        <v>85</v>
      </c>
      <c r="BX38" s="266"/>
      <c r="BY38" s="266"/>
      <c r="BZ38" s="266"/>
      <c r="CA38" s="266"/>
      <c r="CB38" s="266"/>
      <c r="CC38" s="266"/>
      <c r="CD38" s="266"/>
      <c r="CE38" s="266"/>
      <c r="CF38" s="266"/>
      <c r="CG38" s="266"/>
      <c r="CH38" s="266"/>
      <c r="CI38" s="266"/>
    </row>
    <row r="39" spans="1:87" ht="9" customHeight="1" x14ac:dyDescent="0.2">
      <c r="A39" s="154"/>
      <c r="B39" s="154"/>
      <c r="C39" s="154"/>
      <c r="D39" s="154"/>
      <c r="E39" s="154"/>
      <c r="F39" s="154"/>
      <c r="G39" s="154"/>
      <c r="H39" s="154"/>
      <c r="I39" s="154"/>
      <c r="J39" s="154"/>
      <c r="K39" s="154"/>
      <c r="L39" s="154"/>
      <c r="M39" s="154"/>
      <c r="N39" s="154"/>
      <c r="O39" s="154"/>
      <c r="P39" s="154"/>
      <c r="Q39" s="154"/>
      <c r="R39" s="154"/>
      <c r="S39" s="154"/>
      <c r="T39" s="154"/>
      <c r="U39" s="154"/>
      <c r="V39" s="154"/>
      <c r="W39" s="154"/>
      <c r="X39" s="266"/>
      <c r="Y39" s="266"/>
      <c r="Z39" s="266"/>
      <c r="AA39" s="266"/>
      <c r="AB39" s="266"/>
      <c r="AC39" s="266"/>
      <c r="AD39" s="266"/>
      <c r="AE39" s="266"/>
      <c r="AF39" s="266"/>
      <c r="AG39" s="266"/>
      <c r="AH39" s="266"/>
      <c r="AI39" s="266"/>
      <c r="AJ39" s="266"/>
      <c r="AK39" s="266"/>
      <c r="AL39" s="266"/>
      <c r="AM39" s="266"/>
      <c r="AN39" s="266"/>
      <c r="AO39" s="266"/>
      <c r="AP39" s="266"/>
      <c r="AQ39" s="266"/>
      <c r="AR39" s="154"/>
      <c r="AS39" s="154"/>
      <c r="AT39" s="154"/>
      <c r="AU39" s="154"/>
      <c r="AV39" s="154"/>
      <c r="AW39" s="154"/>
      <c r="AX39" s="154"/>
      <c r="AY39" s="154"/>
      <c r="AZ39" s="154"/>
      <c r="BA39" s="154"/>
      <c r="BB39" s="154"/>
      <c r="BC39" s="154"/>
      <c r="BD39" s="154"/>
      <c r="BE39" s="154"/>
      <c r="BF39" s="154"/>
      <c r="BG39" s="154"/>
      <c r="BH39" s="154"/>
      <c r="BI39" s="154"/>
      <c r="BJ39" s="266"/>
      <c r="BK39" s="266"/>
      <c r="BL39" s="266"/>
      <c r="BM39" s="266"/>
      <c r="BN39" s="266"/>
      <c r="BO39" s="266"/>
      <c r="BP39" s="266"/>
      <c r="BQ39" s="266"/>
      <c r="BR39" s="266"/>
      <c r="BS39" s="266"/>
      <c r="BT39" s="266"/>
      <c r="BU39" s="266"/>
      <c r="BV39" s="266"/>
      <c r="BW39" s="266"/>
      <c r="BX39" s="266"/>
      <c r="BY39" s="266"/>
      <c r="BZ39" s="266"/>
      <c r="CA39" s="266"/>
      <c r="CB39" s="266"/>
      <c r="CC39" s="266"/>
      <c r="CD39" s="266"/>
      <c r="CE39" s="266"/>
      <c r="CF39" s="266"/>
      <c r="CG39" s="266"/>
      <c r="CH39" s="266"/>
      <c r="CI39" s="266"/>
    </row>
    <row r="40" spans="1:87" ht="9" customHeight="1" x14ac:dyDescent="0.2">
      <c r="A40" s="154"/>
      <c r="B40" s="154"/>
      <c r="C40" s="154"/>
      <c r="D40" s="154"/>
      <c r="E40" s="154"/>
      <c r="F40" s="154"/>
      <c r="G40" s="154"/>
      <c r="H40" s="154"/>
      <c r="I40" s="154"/>
      <c r="J40" s="154"/>
      <c r="K40" s="154"/>
      <c r="L40" s="154"/>
      <c r="M40" s="154"/>
      <c r="N40" s="154"/>
      <c r="O40" s="154"/>
      <c r="P40" s="154"/>
      <c r="Q40" s="154"/>
      <c r="R40" s="154"/>
      <c r="S40" s="154"/>
      <c r="T40" s="154"/>
      <c r="U40" s="154"/>
      <c r="V40" s="154"/>
      <c r="W40" s="154"/>
      <c r="X40" s="266"/>
      <c r="Y40" s="266"/>
      <c r="Z40" s="266"/>
      <c r="AA40" s="266"/>
      <c r="AB40" s="266"/>
      <c r="AC40" s="266"/>
      <c r="AD40" s="266"/>
      <c r="AE40" s="266"/>
      <c r="AF40" s="266"/>
      <c r="AG40" s="266"/>
      <c r="AH40" s="266"/>
      <c r="AI40" s="266"/>
      <c r="AJ40" s="266"/>
      <c r="AK40" s="266"/>
      <c r="AL40" s="266"/>
      <c r="AM40" s="266"/>
      <c r="AN40" s="266"/>
      <c r="AO40" s="266"/>
      <c r="AP40" s="266"/>
      <c r="AQ40" s="266"/>
      <c r="AR40" s="154"/>
      <c r="AS40" s="154"/>
      <c r="AT40" s="154"/>
      <c r="AU40" s="154"/>
      <c r="AV40" s="154"/>
      <c r="AW40" s="154"/>
      <c r="AX40" s="154"/>
      <c r="AY40" s="154"/>
      <c r="AZ40" s="154"/>
      <c r="BA40" s="154"/>
      <c r="BB40" s="154"/>
      <c r="BC40" s="154"/>
      <c r="BD40" s="154"/>
      <c r="BE40" s="154"/>
      <c r="BF40" s="154"/>
      <c r="BG40" s="154"/>
      <c r="BH40" s="154"/>
      <c r="BI40" s="154"/>
      <c r="BJ40" s="266"/>
      <c r="BK40" s="266"/>
      <c r="BL40" s="266"/>
      <c r="BM40" s="266"/>
      <c r="BN40" s="266"/>
      <c r="BO40" s="266"/>
      <c r="BP40" s="266"/>
      <c r="BQ40" s="266"/>
      <c r="BR40" s="266"/>
      <c r="BS40" s="266"/>
      <c r="BT40" s="266"/>
      <c r="BU40" s="266"/>
      <c r="BV40" s="266"/>
      <c r="BW40" s="266"/>
      <c r="BX40" s="266"/>
      <c r="BY40" s="266"/>
      <c r="BZ40" s="266"/>
      <c r="CA40" s="266"/>
      <c r="CB40" s="266"/>
      <c r="CC40" s="266"/>
      <c r="CD40" s="266"/>
      <c r="CE40" s="266"/>
      <c r="CF40" s="266"/>
      <c r="CG40" s="266"/>
      <c r="CH40" s="266"/>
      <c r="CI40" s="266"/>
    </row>
    <row r="41" spans="1:87" ht="9" customHeight="1" x14ac:dyDescent="0.2">
      <c r="A41" s="154">
        <v>1</v>
      </c>
      <c r="B41" s="154"/>
      <c r="C41" s="154"/>
      <c r="D41" s="404"/>
      <c r="E41" s="404"/>
      <c r="F41" s="404"/>
      <c r="G41" s="404"/>
      <c r="H41" s="404"/>
      <c r="I41" s="404"/>
      <c r="J41" s="404"/>
      <c r="K41" s="404"/>
      <c r="L41" s="404"/>
      <c r="M41" s="404"/>
      <c r="N41" s="404"/>
      <c r="O41" s="404"/>
      <c r="P41" s="404"/>
      <c r="Q41" s="404"/>
      <c r="R41" s="404"/>
      <c r="S41" s="404"/>
      <c r="T41" s="404"/>
      <c r="U41" s="404"/>
      <c r="V41" s="404"/>
      <c r="W41" s="404"/>
      <c r="X41" s="405"/>
      <c r="Y41" s="405"/>
      <c r="Z41" s="405"/>
      <c r="AA41" s="405"/>
      <c r="AB41" s="405"/>
      <c r="AC41" s="405"/>
      <c r="AD41" s="405"/>
      <c r="AE41" s="405"/>
      <c r="AF41" s="405"/>
      <c r="AG41" s="405"/>
      <c r="AH41" s="405"/>
      <c r="AI41" s="405"/>
      <c r="AJ41" s="405"/>
      <c r="AK41" s="405"/>
      <c r="AL41" s="405"/>
      <c r="AM41" s="405"/>
      <c r="AN41" s="405"/>
      <c r="AO41" s="405"/>
      <c r="AP41" s="405"/>
      <c r="AQ41" s="405"/>
      <c r="AR41" s="406"/>
      <c r="AS41" s="406"/>
      <c r="AT41" s="406"/>
      <c r="AU41" s="406"/>
      <c r="AV41" s="406"/>
      <c r="AW41" s="406"/>
      <c r="AX41" s="406"/>
      <c r="AY41" s="406"/>
      <c r="AZ41" s="406"/>
      <c r="BA41" s="406"/>
      <c r="BB41" s="405"/>
      <c r="BC41" s="405"/>
      <c r="BD41" s="405"/>
      <c r="BE41" s="405"/>
      <c r="BF41" s="405"/>
      <c r="BG41" s="405"/>
      <c r="BH41" s="405"/>
      <c r="BI41" s="405"/>
      <c r="BJ41" s="405"/>
      <c r="BK41" s="405"/>
      <c r="BL41" s="405"/>
      <c r="BM41" s="405"/>
      <c r="BN41" s="405"/>
      <c r="BO41" s="405"/>
      <c r="BP41" s="405"/>
      <c r="BQ41" s="405"/>
      <c r="BR41" s="405"/>
      <c r="BS41" s="405"/>
      <c r="BT41" s="405"/>
      <c r="BU41" s="405"/>
      <c r="BV41" s="405"/>
      <c r="BW41" s="407"/>
      <c r="BX41" s="407"/>
      <c r="BY41" s="407"/>
      <c r="BZ41" s="407"/>
      <c r="CA41" s="407"/>
      <c r="CB41" s="407"/>
      <c r="CC41" s="407"/>
      <c r="CD41" s="407"/>
      <c r="CE41" s="407"/>
      <c r="CF41" s="407"/>
      <c r="CG41" s="407"/>
      <c r="CH41" s="407"/>
      <c r="CI41" s="407"/>
    </row>
    <row r="42" spans="1:87" ht="9" customHeight="1" x14ac:dyDescent="0.2">
      <c r="A42" s="154"/>
      <c r="B42" s="154"/>
      <c r="C42" s="154"/>
      <c r="D42" s="404"/>
      <c r="E42" s="404"/>
      <c r="F42" s="404"/>
      <c r="G42" s="404"/>
      <c r="H42" s="404"/>
      <c r="I42" s="404"/>
      <c r="J42" s="404"/>
      <c r="K42" s="404"/>
      <c r="L42" s="404"/>
      <c r="M42" s="404"/>
      <c r="N42" s="404"/>
      <c r="O42" s="404"/>
      <c r="P42" s="404"/>
      <c r="Q42" s="404"/>
      <c r="R42" s="404"/>
      <c r="S42" s="404"/>
      <c r="T42" s="404"/>
      <c r="U42" s="404"/>
      <c r="V42" s="404"/>
      <c r="W42" s="404"/>
      <c r="X42" s="405"/>
      <c r="Y42" s="405"/>
      <c r="Z42" s="405"/>
      <c r="AA42" s="405"/>
      <c r="AB42" s="405"/>
      <c r="AC42" s="405"/>
      <c r="AD42" s="405"/>
      <c r="AE42" s="405"/>
      <c r="AF42" s="405"/>
      <c r="AG42" s="405"/>
      <c r="AH42" s="405"/>
      <c r="AI42" s="405"/>
      <c r="AJ42" s="405"/>
      <c r="AK42" s="405"/>
      <c r="AL42" s="405"/>
      <c r="AM42" s="405"/>
      <c r="AN42" s="405"/>
      <c r="AO42" s="405"/>
      <c r="AP42" s="405"/>
      <c r="AQ42" s="405"/>
      <c r="AR42" s="406"/>
      <c r="AS42" s="406"/>
      <c r="AT42" s="406"/>
      <c r="AU42" s="406"/>
      <c r="AV42" s="406"/>
      <c r="AW42" s="406"/>
      <c r="AX42" s="406"/>
      <c r="AY42" s="406"/>
      <c r="AZ42" s="406"/>
      <c r="BA42" s="406"/>
      <c r="BB42" s="405"/>
      <c r="BC42" s="405"/>
      <c r="BD42" s="405"/>
      <c r="BE42" s="405"/>
      <c r="BF42" s="405"/>
      <c r="BG42" s="405"/>
      <c r="BH42" s="405"/>
      <c r="BI42" s="405"/>
      <c r="BJ42" s="405"/>
      <c r="BK42" s="405"/>
      <c r="BL42" s="405"/>
      <c r="BM42" s="405"/>
      <c r="BN42" s="405"/>
      <c r="BO42" s="405"/>
      <c r="BP42" s="405"/>
      <c r="BQ42" s="405"/>
      <c r="BR42" s="405"/>
      <c r="BS42" s="405"/>
      <c r="BT42" s="405"/>
      <c r="BU42" s="405"/>
      <c r="BV42" s="405"/>
      <c r="BW42" s="407"/>
      <c r="BX42" s="407"/>
      <c r="BY42" s="407"/>
      <c r="BZ42" s="407"/>
      <c r="CA42" s="407"/>
      <c r="CB42" s="407"/>
      <c r="CC42" s="407"/>
      <c r="CD42" s="407"/>
      <c r="CE42" s="407"/>
      <c r="CF42" s="407"/>
      <c r="CG42" s="407"/>
      <c r="CH42" s="407"/>
      <c r="CI42" s="407"/>
    </row>
    <row r="43" spans="1:87" ht="9" customHeight="1" x14ac:dyDescent="0.2">
      <c r="A43" s="285" t="s">
        <v>86</v>
      </c>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row>
    <row r="44" spans="1:87" ht="9" customHeight="1" x14ac:dyDescent="0.2">
      <c r="A44" s="286"/>
      <c r="B44" s="286"/>
      <c r="C44" s="286"/>
      <c r="D44" s="286"/>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row>
    <row r="45" spans="1:87" ht="9" customHeight="1" x14ac:dyDescent="0.2">
      <c r="A45" s="266" t="str">
        <f>IFERROR(VLOOKUP($M$27,OPTIONS!$A$23:$O$24,9,0),"")</f>
        <v/>
      </c>
      <c r="B45" s="266"/>
      <c r="C45" s="266"/>
      <c r="D45" s="266"/>
      <c r="E45" s="266"/>
      <c r="F45" s="266"/>
      <c r="G45" s="266"/>
      <c r="H45" s="266"/>
      <c r="I45" s="266"/>
      <c r="J45" s="266"/>
      <c r="K45" s="266"/>
      <c r="L45" s="266"/>
      <c r="M45" s="266"/>
      <c r="N45" s="266"/>
      <c r="O45" s="154" t="s">
        <v>87</v>
      </c>
      <c r="P45" s="154"/>
      <c r="Q45" s="154"/>
      <c r="R45" s="154"/>
      <c r="S45" s="154"/>
      <c r="T45" s="154"/>
      <c r="U45" s="154"/>
      <c r="V45" s="154"/>
      <c r="W45" s="154"/>
      <c r="X45" s="154"/>
      <c r="Y45" s="154"/>
      <c r="Z45" s="154"/>
      <c r="AA45" s="154"/>
      <c r="AB45" s="154"/>
      <c r="AC45" s="154"/>
      <c r="AD45" s="154"/>
      <c r="AE45" s="154"/>
      <c r="AF45" s="154"/>
      <c r="AG45" s="154"/>
      <c r="AH45" s="154"/>
      <c r="AI45" s="360" t="s">
        <v>88</v>
      </c>
      <c r="AJ45" s="361"/>
      <c r="AK45" s="361"/>
      <c r="AL45" s="361"/>
      <c r="AM45" s="361"/>
      <c r="AN45" s="361"/>
      <c r="AO45" s="361"/>
      <c r="AP45" s="361"/>
      <c r="AQ45" s="361"/>
      <c r="AR45" s="361"/>
      <c r="AS45" s="361"/>
      <c r="AT45" s="361"/>
      <c r="AU45" s="361"/>
      <c r="AV45" s="361"/>
      <c r="AW45" s="361"/>
      <c r="AX45" s="361"/>
      <c r="AY45" s="361"/>
      <c r="AZ45" s="361"/>
      <c r="BA45" s="361"/>
      <c r="BB45" s="361"/>
      <c r="BC45" s="361"/>
      <c r="BD45" s="361"/>
      <c r="BE45" s="361"/>
      <c r="BF45" s="361"/>
      <c r="BG45" s="361"/>
      <c r="BH45" s="361"/>
      <c r="BI45" s="361"/>
      <c r="BJ45" s="361"/>
      <c r="BK45" s="361"/>
      <c r="BL45" s="361"/>
      <c r="BM45" s="361"/>
      <c r="BN45" s="361"/>
      <c r="BO45" s="361"/>
      <c r="BP45" s="361"/>
      <c r="BQ45" s="361"/>
      <c r="BR45" s="361"/>
      <c r="BS45" s="361"/>
      <c r="BT45" s="361"/>
      <c r="BU45" s="361"/>
      <c r="BV45" s="362"/>
      <c r="BW45" s="44"/>
      <c r="BX45" s="44"/>
      <c r="BY45" s="44"/>
      <c r="BZ45" s="44"/>
      <c r="CA45" s="44"/>
      <c r="CB45" s="44"/>
      <c r="CC45" s="44"/>
      <c r="CD45" s="44"/>
      <c r="CE45" s="44"/>
      <c r="CF45" s="44"/>
      <c r="CG45" s="44"/>
      <c r="CH45" s="44"/>
      <c r="CI45" s="44"/>
    </row>
    <row r="46" spans="1:87" ht="9" customHeight="1" x14ac:dyDescent="0.2">
      <c r="A46" s="266"/>
      <c r="B46" s="266"/>
      <c r="C46" s="266"/>
      <c r="D46" s="266"/>
      <c r="E46" s="266"/>
      <c r="F46" s="266"/>
      <c r="G46" s="266"/>
      <c r="H46" s="266"/>
      <c r="I46" s="266"/>
      <c r="J46" s="266"/>
      <c r="K46" s="266"/>
      <c r="L46" s="266"/>
      <c r="M46" s="266"/>
      <c r="N46" s="266"/>
      <c r="O46" s="154"/>
      <c r="P46" s="154"/>
      <c r="Q46" s="154"/>
      <c r="R46" s="154"/>
      <c r="S46" s="154"/>
      <c r="T46" s="154"/>
      <c r="U46" s="154"/>
      <c r="V46" s="154"/>
      <c r="W46" s="154"/>
      <c r="X46" s="154"/>
      <c r="Y46" s="154"/>
      <c r="Z46" s="154"/>
      <c r="AA46" s="154"/>
      <c r="AB46" s="154"/>
      <c r="AC46" s="154"/>
      <c r="AD46" s="154"/>
      <c r="AE46" s="154"/>
      <c r="AF46" s="154"/>
      <c r="AG46" s="154"/>
      <c r="AH46" s="154"/>
      <c r="AI46" s="363"/>
      <c r="AJ46" s="364"/>
      <c r="AK46" s="364"/>
      <c r="AL46" s="364"/>
      <c r="AM46" s="364"/>
      <c r="AN46" s="364"/>
      <c r="AO46" s="364"/>
      <c r="AP46" s="364"/>
      <c r="AQ46" s="364"/>
      <c r="AR46" s="364"/>
      <c r="AS46" s="364"/>
      <c r="AT46" s="364"/>
      <c r="AU46" s="364"/>
      <c r="AV46" s="364"/>
      <c r="AW46" s="364"/>
      <c r="AX46" s="364"/>
      <c r="AY46" s="364"/>
      <c r="AZ46" s="364"/>
      <c r="BA46" s="364"/>
      <c r="BB46" s="364"/>
      <c r="BC46" s="364"/>
      <c r="BD46" s="364"/>
      <c r="BE46" s="364"/>
      <c r="BF46" s="364"/>
      <c r="BG46" s="364"/>
      <c r="BH46" s="364"/>
      <c r="BI46" s="364"/>
      <c r="BJ46" s="364"/>
      <c r="BK46" s="364"/>
      <c r="BL46" s="364"/>
      <c r="BM46" s="364"/>
      <c r="BN46" s="364"/>
      <c r="BO46" s="364"/>
      <c r="BP46" s="364"/>
      <c r="BQ46" s="364"/>
      <c r="BR46" s="364"/>
      <c r="BS46" s="364"/>
      <c r="BT46" s="364"/>
      <c r="BU46" s="364"/>
      <c r="BV46" s="365"/>
      <c r="BW46" s="46"/>
      <c r="BX46" s="46"/>
      <c r="BY46" s="46"/>
      <c r="BZ46" s="46"/>
      <c r="CA46" s="45"/>
      <c r="CB46" s="45"/>
      <c r="CC46" s="45"/>
      <c r="CD46" s="45"/>
      <c r="CE46" s="45"/>
      <c r="CF46" s="45"/>
      <c r="CG46" s="45"/>
      <c r="CH46" s="45"/>
      <c r="CI46" s="45"/>
    </row>
    <row r="47" spans="1:87" ht="9" customHeight="1" x14ac:dyDescent="0.2">
      <c r="A47" s="266"/>
      <c r="B47" s="266"/>
      <c r="C47" s="266"/>
      <c r="D47" s="266"/>
      <c r="E47" s="266"/>
      <c r="F47" s="266"/>
      <c r="G47" s="266"/>
      <c r="H47" s="266"/>
      <c r="I47" s="266"/>
      <c r="J47" s="266"/>
      <c r="K47" s="266"/>
      <c r="L47" s="266"/>
      <c r="M47" s="266"/>
      <c r="N47" s="266"/>
      <c r="O47" s="154" t="str">
        <f>IFERROR(VLOOKUP($M$27,OPTIONS!$A$24:$O$25,10,0),"")</f>
        <v>AM Ref. No.</v>
      </c>
      <c r="P47" s="154"/>
      <c r="Q47" s="154"/>
      <c r="R47" s="154"/>
      <c r="S47" s="154"/>
      <c r="T47" s="154"/>
      <c r="U47" s="154"/>
      <c r="V47" s="154"/>
      <c r="W47" s="154"/>
      <c r="X47" s="154"/>
      <c r="Y47" s="154" t="str">
        <f>IFERROR(VLOOKUP($M$27,OPTIONS!$A$24:$O$25,11,0),"")</f>
        <v>SNR Ref. No.</v>
      </c>
      <c r="Z47" s="154"/>
      <c r="AA47" s="154"/>
      <c r="AB47" s="154"/>
      <c r="AC47" s="154"/>
      <c r="AD47" s="154"/>
      <c r="AE47" s="154"/>
      <c r="AF47" s="154"/>
      <c r="AG47" s="154"/>
      <c r="AH47" s="154"/>
      <c r="AI47" s="154" t="str">
        <f>IFERROR(VLOOKUP($M$27,OPTIONS!$A$24:$O$25,12,0),"")</f>
        <v>BM Ref. No.</v>
      </c>
      <c r="AJ47" s="154"/>
      <c r="AK47" s="154"/>
      <c r="AL47" s="154"/>
      <c r="AM47" s="154"/>
      <c r="AN47" s="154"/>
      <c r="AO47" s="154"/>
      <c r="AP47" s="154"/>
      <c r="AQ47" s="154"/>
      <c r="AR47" s="154"/>
      <c r="AS47" s="154" t="str">
        <f>IFERROR(VLOOKUP($M$27,OPTIONS!$A$24:$O$25,13,0),"")</f>
        <v>BM Ref. No.</v>
      </c>
      <c r="AT47" s="154"/>
      <c r="AU47" s="154"/>
      <c r="AV47" s="154"/>
      <c r="AW47" s="154"/>
      <c r="AX47" s="154"/>
      <c r="AY47" s="154"/>
      <c r="AZ47" s="154"/>
      <c r="BA47" s="154"/>
      <c r="BB47" s="154"/>
      <c r="BC47" s="154" t="str">
        <f>IFERROR(VLOOKUP($M$27,OPTIONS!$A$24:$O$25,14,0),"")</f>
        <v>CPR Ref. No.</v>
      </c>
      <c r="BD47" s="154"/>
      <c r="BE47" s="154"/>
      <c r="BF47" s="154"/>
      <c r="BG47" s="154"/>
      <c r="BH47" s="154"/>
      <c r="BI47" s="154"/>
      <c r="BJ47" s="154"/>
      <c r="BK47" s="154"/>
      <c r="BL47" s="154"/>
      <c r="BM47" s="154" t="str">
        <f>IFERROR(VLOOKUP($M$27,OPTIONS!$A$24:$O$25,15,0),"")</f>
        <v>CPR Ref. No.</v>
      </c>
      <c r="BN47" s="154"/>
      <c r="BO47" s="154"/>
      <c r="BP47" s="154"/>
      <c r="BQ47" s="154"/>
      <c r="BR47" s="154"/>
      <c r="BS47" s="154"/>
      <c r="BT47" s="154"/>
      <c r="BU47" s="154"/>
      <c r="BV47" s="154"/>
      <c r="BW47" s="46"/>
      <c r="BX47" s="46"/>
      <c r="BY47" s="46"/>
      <c r="BZ47" s="46"/>
      <c r="CA47" s="45"/>
      <c r="CB47" s="45"/>
      <c r="CC47" s="45"/>
      <c r="CD47" s="45"/>
      <c r="CE47" s="45"/>
      <c r="CF47" s="45"/>
      <c r="CG47" s="45"/>
      <c r="CH47" s="45"/>
      <c r="CI47" s="45"/>
    </row>
    <row r="48" spans="1:87" ht="9" customHeight="1" x14ac:dyDescent="0.2">
      <c r="A48" s="266"/>
      <c r="B48" s="266"/>
      <c r="C48" s="266"/>
      <c r="D48" s="266"/>
      <c r="E48" s="266"/>
      <c r="F48" s="266"/>
      <c r="G48" s="266"/>
      <c r="H48" s="266"/>
      <c r="I48" s="266"/>
      <c r="J48" s="266"/>
      <c r="K48" s="266"/>
      <c r="L48" s="266"/>
      <c r="M48" s="266"/>
      <c r="N48" s="266"/>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46"/>
      <c r="BX48" s="46"/>
      <c r="BY48" s="46"/>
      <c r="BZ48" s="46"/>
      <c r="CA48" s="45"/>
      <c r="CB48" s="45"/>
      <c r="CC48" s="45"/>
      <c r="CD48" s="45"/>
      <c r="CE48" s="45"/>
      <c r="CF48" s="45"/>
      <c r="CG48" s="45"/>
      <c r="CH48" s="45"/>
      <c r="CI48" s="45"/>
    </row>
    <row r="49" spans="1:124" ht="9" customHeight="1" x14ac:dyDescent="0.2">
      <c r="A49" s="366" t="s">
        <v>89</v>
      </c>
      <c r="B49" s="367"/>
      <c r="C49" s="367"/>
      <c r="D49" s="367"/>
      <c r="E49" s="367"/>
      <c r="F49" s="367"/>
      <c r="G49" s="367"/>
      <c r="H49" s="367"/>
      <c r="I49" s="367"/>
      <c r="J49" s="367"/>
      <c r="K49" s="367"/>
      <c r="L49" s="367"/>
      <c r="M49" s="367"/>
      <c r="N49" s="370"/>
      <c r="O49" s="366" t="str">
        <f>IFERROR(VLOOKUP($O$47,OPTIONS!A30:B36,2,0),"")</f>
        <v>AM /</v>
      </c>
      <c r="P49" s="367"/>
      <c r="Q49" s="367"/>
      <c r="R49" s="372"/>
      <c r="S49" s="372"/>
      <c r="T49" s="372"/>
      <c r="U49" s="372"/>
      <c r="V49" s="372"/>
      <c r="W49" s="372"/>
      <c r="X49" s="373"/>
      <c r="Y49" s="366" t="str">
        <f>IFERROR(VLOOKUP($Y$47,OPTIONS!$A$30:$B$36,2,0),"")</f>
        <v>SNR /</v>
      </c>
      <c r="Z49" s="367"/>
      <c r="AA49" s="367"/>
      <c r="AB49" s="372"/>
      <c r="AC49" s="372"/>
      <c r="AD49" s="372"/>
      <c r="AE49" s="372"/>
      <c r="AF49" s="372"/>
      <c r="AG49" s="372"/>
      <c r="AH49" s="373"/>
      <c r="AI49" s="366" t="str">
        <f>IFERROR(VLOOKUP($AI$47,OPTIONS!$A$30:$B$36,2,0),"")</f>
        <v>BM /</v>
      </c>
      <c r="AJ49" s="367"/>
      <c r="AK49" s="367"/>
      <c r="AL49" s="372"/>
      <c r="AM49" s="372"/>
      <c r="AN49" s="372"/>
      <c r="AO49" s="372"/>
      <c r="AP49" s="372"/>
      <c r="AQ49" s="372"/>
      <c r="AR49" s="373"/>
      <c r="AS49" s="366" t="str">
        <f>IFERROR(VLOOKUP($AS$47,OPTIONS!$A$30:$B$36,2,0),"")</f>
        <v>BM /</v>
      </c>
      <c r="AT49" s="367"/>
      <c r="AU49" s="367"/>
      <c r="AV49" s="372"/>
      <c r="AW49" s="372"/>
      <c r="AX49" s="372"/>
      <c r="AY49" s="372"/>
      <c r="AZ49" s="372"/>
      <c r="BA49" s="372"/>
      <c r="BB49" s="373"/>
      <c r="BC49" s="366" t="str">
        <f>IFERROR(VLOOKUP($BC$47,OPTIONS!$A$30:$B$36,2,0),"")</f>
        <v>CPR /</v>
      </c>
      <c r="BD49" s="367"/>
      <c r="BE49" s="367"/>
      <c r="BF49" s="372"/>
      <c r="BG49" s="372"/>
      <c r="BH49" s="372"/>
      <c r="BI49" s="372"/>
      <c r="BJ49" s="372"/>
      <c r="BK49" s="372"/>
      <c r="BL49" s="373"/>
      <c r="BM49" s="366" t="str">
        <f>IFERROR(VLOOKUP($BM$47,OPTIONS!$A$30:$B$36,2,0),"")</f>
        <v>CPR /</v>
      </c>
      <c r="BN49" s="367"/>
      <c r="BO49" s="367"/>
      <c r="BP49" s="372"/>
      <c r="BQ49" s="372"/>
      <c r="BR49" s="372"/>
      <c r="BS49" s="372"/>
      <c r="BT49" s="372"/>
      <c r="BU49" s="372"/>
      <c r="BV49" s="373"/>
    </row>
    <row r="50" spans="1:124" ht="9" customHeight="1" x14ac:dyDescent="0.2">
      <c r="A50" s="368"/>
      <c r="B50" s="369"/>
      <c r="C50" s="369"/>
      <c r="D50" s="369"/>
      <c r="E50" s="369"/>
      <c r="F50" s="369"/>
      <c r="G50" s="369"/>
      <c r="H50" s="369"/>
      <c r="I50" s="369"/>
      <c r="J50" s="369"/>
      <c r="K50" s="369"/>
      <c r="L50" s="369"/>
      <c r="M50" s="369"/>
      <c r="N50" s="371"/>
      <c r="O50" s="368"/>
      <c r="P50" s="369"/>
      <c r="Q50" s="369"/>
      <c r="R50" s="374"/>
      <c r="S50" s="374"/>
      <c r="T50" s="374"/>
      <c r="U50" s="374"/>
      <c r="V50" s="374"/>
      <c r="W50" s="374"/>
      <c r="X50" s="375"/>
      <c r="Y50" s="368"/>
      <c r="Z50" s="369"/>
      <c r="AA50" s="369"/>
      <c r="AB50" s="374"/>
      <c r="AC50" s="374"/>
      <c r="AD50" s="374"/>
      <c r="AE50" s="374"/>
      <c r="AF50" s="374"/>
      <c r="AG50" s="374"/>
      <c r="AH50" s="375"/>
      <c r="AI50" s="368"/>
      <c r="AJ50" s="369"/>
      <c r="AK50" s="369"/>
      <c r="AL50" s="374"/>
      <c r="AM50" s="374"/>
      <c r="AN50" s="374"/>
      <c r="AO50" s="374"/>
      <c r="AP50" s="374"/>
      <c r="AQ50" s="374"/>
      <c r="AR50" s="375"/>
      <c r="AS50" s="368"/>
      <c r="AT50" s="369"/>
      <c r="AU50" s="369"/>
      <c r="AV50" s="374"/>
      <c r="AW50" s="374"/>
      <c r="AX50" s="374"/>
      <c r="AY50" s="374"/>
      <c r="AZ50" s="374"/>
      <c r="BA50" s="374"/>
      <c r="BB50" s="375"/>
      <c r="BC50" s="368"/>
      <c r="BD50" s="369"/>
      <c r="BE50" s="369"/>
      <c r="BF50" s="374"/>
      <c r="BG50" s="374"/>
      <c r="BH50" s="374"/>
      <c r="BI50" s="374"/>
      <c r="BJ50" s="374"/>
      <c r="BK50" s="374"/>
      <c r="BL50" s="375"/>
      <c r="BM50" s="368"/>
      <c r="BN50" s="369"/>
      <c r="BO50" s="369"/>
      <c r="BP50" s="374"/>
      <c r="BQ50" s="374"/>
      <c r="BR50" s="374"/>
      <c r="BS50" s="374"/>
      <c r="BT50" s="374"/>
      <c r="BU50" s="374"/>
      <c r="BV50" s="375"/>
      <c r="CL50" s="150">
        <v>1</v>
      </c>
      <c r="CM50" s="150"/>
      <c r="CN50" s="151" t="s">
        <v>48</v>
      </c>
      <c r="CO50" s="151"/>
      <c r="CP50" s="151"/>
      <c r="CQ50" s="151"/>
      <c r="CR50" s="151"/>
      <c r="CS50" s="151"/>
      <c r="CT50" s="151"/>
      <c r="CU50" s="151"/>
      <c r="CV50" s="151"/>
      <c r="CW50" s="151"/>
      <c r="CX50" s="151"/>
      <c r="CY50" s="151"/>
      <c r="CZ50" s="151"/>
      <c r="DA50" s="151"/>
      <c r="DB50" s="151"/>
      <c r="DC50" s="151"/>
      <c r="DD50" s="151"/>
      <c r="DE50" s="151"/>
      <c r="DF50" s="151"/>
      <c r="DG50" s="151"/>
      <c r="DH50" s="151"/>
      <c r="DI50" s="151"/>
      <c r="DJ50" s="151"/>
      <c r="DK50" s="151"/>
      <c r="DL50" s="151"/>
      <c r="DM50" s="151"/>
      <c r="DN50" s="151"/>
      <c r="DO50" s="151"/>
      <c r="DP50" s="151"/>
      <c r="DQ50" s="151"/>
      <c r="DR50" s="151"/>
      <c r="DS50" s="151"/>
      <c r="DT50" s="151"/>
    </row>
    <row r="51" spans="1:124" ht="9" customHeight="1" thickBot="1" x14ac:dyDescent="0.25">
      <c r="CL51" s="150"/>
      <c r="CM51" s="150"/>
      <c r="CN51" s="151"/>
      <c r="CO51" s="151"/>
      <c r="CP51" s="151"/>
      <c r="CQ51" s="151"/>
      <c r="CR51" s="151"/>
      <c r="CS51" s="151"/>
      <c r="CT51" s="151"/>
      <c r="CU51" s="151"/>
      <c r="CV51" s="151"/>
      <c r="CW51" s="151"/>
      <c r="CX51" s="151"/>
      <c r="CY51" s="151"/>
      <c r="CZ51" s="151"/>
      <c r="DA51" s="151"/>
      <c r="DB51" s="151"/>
      <c r="DC51" s="151"/>
      <c r="DD51" s="151"/>
      <c r="DE51" s="151"/>
      <c r="DF51" s="151"/>
      <c r="DG51" s="151"/>
      <c r="DH51" s="151"/>
      <c r="DI51" s="151"/>
      <c r="DJ51" s="151"/>
      <c r="DK51" s="151"/>
      <c r="DL51" s="151"/>
      <c r="DM51" s="151"/>
      <c r="DN51" s="151"/>
      <c r="DO51" s="151"/>
      <c r="DP51" s="151"/>
      <c r="DQ51" s="151"/>
      <c r="DR51" s="151"/>
      <c r="DS51" s="151"/>
      <c r="DT51" s="151"/>
    </row>
    <row r="52" spans="1:124" ht="9" customHeight="1" x14ac:dyDescent="0.2">
      <c r="A52" s="27"/>
      <c r="B52" s="391" t="s">
        <v>49</v>
      </c>
      <c r="C52" s="391"/>
      <c r="D52" s="391"/>
      <c r="E52" s="391"/>
      <c r="F52" s="391"/>
      <c r="G52" s="391"/>
      <c r="H52" s="391"/>
      <c r="I52" s="391"/>
      <c r="J52" s="391"/>
      <c r="K52" s="391"/>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392" t="s">
        <v>47</v>
      </c>
      <c r="BO52" s="392"/>
      <c r="BP52" s="392"/>
      <c r="BQ52" s="392"/>
      <c r="BR52" s="392"/>
      <c r="BS52" s="392"/>
      <c r="BT52" s="392"/>
      <c r="BU52" s="392"/>
      <c r="BV52" s="392"/>
      <c r="BW52" s="392"/>
      <c r="BX52" s="392"/>
      <c r="BY52" s="392"/>
      <c r="BZ52" s="394">
        <f>IFERROR(VLOOKUP(M27,OPTIONS!A23:D24,3,FALSE)+(VLOOKUP(INS_TEACHER!M27,OPTIONS!A2:D27,4,FALSE)*COUNTIF(INS_TEACHER!D41,"*")),0)</f>
        <v>0</v>
      </c>
      <c r="CA52" s="394"/>
      <c r="CB52" s="394"/>
      <c r="CC52" s="394"/>
      <c r="CD52" s="394"/>
      <c r="CE52" s="394"/>
      <c r="CF52" s="394"/>
      <c r="CG52" s="394"/>
      <c r="CH52" s="394"/>
      <c r="CI52" s="29"/>
      <c r="CL52" s="150">
        <v>2</v>
      </c>
      <c r="CM52" s="150"/>
      <c r="CN52" s="151" t="s">
        <v>50</v>
      </c>
      <c r="CO52" s="151"/>
      <c r="CP52" s="151"/>
      <c r="CQ52" s="151"/>
      <c r="CR52" s="151"/>
      <c r="CS52" s="151"/>
      <c r="CT52" s="151"/>
      <c r="CU52" s="151"/>
      <c r="CV52" s="151"/>
      <c r="CW52" s="151"/>
      <c r="CX52" s="151"/>
      <c r="CY52" s="151"/>
      <c r="CZ52" s="151"/>
      <c r="DA52" s="151"/>
      <c r="DB52" s="151"/>
      <c r="DC52" s="151"/>
      <c r="DD52" s="151"/>
      <c r="DE52" s="151"/>
      <c r="DF52" s="151"/>
      <c r="DG52" s="151"/>
      <c r="DH52" s="151"/>
      <c r="DI52" s="151"/>
      <c r="DJ52" s="151"/>
      <c r="DK52" s="151"/>
      <c r="DL52" s="151"/>
      <c r="DM52" s="151"/>
      <c r="DN52" s="151"/>
      <c r="DO52" s="151"/>
      <c r="DP52" s="151"/>
      <c r="DQ52" s="151"/>
      <c r="DR52" s="151"/>
      <c r="DS52" s="151"/>
      <c r="DT52" s="151"/>
    </row>
    <row r="53" spans="1:124" ht="9" customHeight="1" x14ac:dyDescent="0.2">
      <c r="A53" s="30"/>
      <c r="B53" s="286"/>
      <c r="C53" s="286"/>
      <c r="D53" s="286"/>
      <c r="E53" s="286"/>
      <c r="F53" s="286"/>
      <c r="G53" s="286"/>
      <c r="H53" s="286"/>
      <c r="I53" s="286"/>
      <c r="J53" s="286"/>
      <c r="K53" s="286"/>
      <c r="BN53" s="393"/>
      <c r="BO53" s="393"/>
      <c r="BP53" s="393"/>
      <c r="BQ53" s="393"/>
      <c r="BR53" s="393"/>
      <c r="BS53" s="393"/>
      <c r="BT53" s="393"/>
      <c r="BU53" s="393"/>
      <c r="BV53" s="393"/>
      <c r="BW53" s="393"/>
      <c r="BX53" s="393"/>
      <c r="BY53" s="393"/>
      <c r="BZ53" s="395"/>
      <c r="CA53" s="395"/>
      <c r="CB53" s="395"/>
      <c r="CC53" s="395"/>
      <c r="CD53" s="395"/>
      <c r="CE53" s="395"/>
      <c r="CF53" s="395"/>
      <c r="CG53" s="395"/>
      <c r="CH53" s="395"/>
      <c r="CI53" s="31"/>
      <c r="CL53" s="150"/>
      <c r="CM53" s="150"/>
      <c r="CN53" s="151"/>
      <c r="CO53" s="151"/>
      <c r="CP53" s="151"/>
      <c r="CQ53" s="151"/>
      <c r="CR53" s="151"/>
      <c r="CS53" s="151"/>
      <c r="CT53" s="151"/>
      <c r="CU53" s="151"/>
      <c r="CV53" s="151"/>
      <c r="CW53" s="151"/>
      <c r="CX53" s="151"/>
      <c r="CY53" s="151"/>
      <c r="CZ53" s="151"/>
      <c r="DA53" s="151"/>
      <c r="DB53" s="151"/>
      <c r="DC53" s="151"/>
      <c r="DD53" s="151"/>
      <c r="DE53" s="151"/>
      <c r="DF53" s="151"/>
      <c r="DG53" s="151"/>
      <c r="DH53" s="151"/>
      <c r="DI53" s="151"/>
      <c r="DJ53" s="151"/>
      <c r="DK53" s="151"/>
      <c r="DL53" s="151"/>
      <c r="DM53" s="151"/>
      <c r="DN53" s="151"/>
      <c r="DO53" s="151"/>
      <c r="DP53" s="151"/>
      <c r="DQ53" s="151"/>
      <c r="DR53" s="151"/>
      <c r="DS53" s="151"/>
      <c r="DT53" s="151"/>
    </row>
    <row r="54" spans="1:124" ht="9" customHeight="1" x14ac:dyDescent="0.2">
      <c r="A54" s="30"/>
      <c r="CI54" s="31"/>
      <c r="CL54" s="150">
        <v>3</v>
      </c>
      <c r="CM54" s="150"/>
      <c r="CN54" s="151" t="s">
        <v>51</v>
      </c>
      <c r="CO54" s="151"/>
      <c r="CP54" s="151"/>
      <c r="CQ54" s="151"/>
      <c r="CR54" s="151"/>
      <c r="CS54" s="151"/>
      <c r="CT54" s="151"/>
      <c r="CU54" s="151"/>
      <c r="CV54" s="151"/>
      <c r="CW54" s="151"/>
      <c r="CX54" s="151"/>
      <c r="CY54" s="151"/>
      <c r="CZ54" s="151"/>
      <c r="DA54" s="151"/>
      <c r="DB54" s="151"/>
      <c r="DC54" s="151"/>
      <c r="DD54" s="151"/>
      <c r="DE54" s="151"/>
      <c r="DF54" s="151"/>
      <c r="DG54" s="151"/>
      <c r="DH54" s="151"/>
      <c r="DI54" s="151"/>
      <c r="DJ54" s="151"/>
      <c r="DK54" s="151"/>
      <c r="DL54" s="151"/>
      <c r="DM54" s="151"/>
      <c r="DN54" s="151"/>
      <c r="DO54" s="151"/>
      <c r="DP54" s="151"/>
      <c r="DQ54" s="151"/>
      <c r="DR54" s="151"/>
      <c r="DS54" s="151"/>
      <c r="DT54" s="151"/>
    </row>
    <row r="55" spans="1:124" ht="9" customHeight="1" x14ac:dyDescent="0.2">
      <c r="A55" s="30"/>
      <c r="B55" s="264" t="s">
        <v>52</v>
      </c>
      <c r="C55" s="264"/>
      <c r="D55" s="264"/>
      <c r="E55" s="264"/>
      <c r="F55" s="264"/>
      <c r="G55" s="264"/>
      <c r="H55" s="264"/>
      <c r="I55" s="264"/>
      <c r="J55" s="264"/>
      <c r="K55" s="264"/>
      <c r="L55" s="383"/>
      <c r="M55" s="383"/>
      <c r="N55" s="383"/>
      <c r="O55" s="383"/>
      <c r="P55" s="383"/>
      <c r="Q55" s="383"/>
      <c r="R55" s="383"/>
      <c r="S55" s="383"/>
      <c r="T55" s="383"/>
      <c r="U55" s="383"/>
      <c r="W55" s="264" t="s">
        <v>53</v>
      </c>
      <c r="X55" s="264"/>
      <c r="Y55" s="264"/>
      <c r="Z55" s="264"/>
      <c r="AA55" s="264"/>
      <c r="AB55" s="264"/>
      <c r="AC55" s="264"/>
      <c r="AD55" s="264"/>
      <c r="AE55" s="264"/>
      <c r="AF55" s="264"/>
      <c r="AG55" s="383"/>
      <c r="AH55" s="383"/>
      <c r="AI55" s="383"/>
      <c r="AJ55" s="383"/>
      <c r="AK55" s="383"/>
      <c r="AL55" s="383"/>
      <c r="AM55" s="383"/>
      <c r="AN55" s="383"/>
      <c r="AO55" s="383"/>
      <c r="AP55" s="383"/>
      <c r="AR55" s="264" t="s">
        <v>54</v>
      </c>
      <c r="AS55" s="264"/>
      <c r="AT55" s="264"/>
      <c r="AU55" s="264"/>
      <c r="AV55" s="264"/>
      <c r="AW55" s="264"/>
      <c r="AX55" s="264"/>
      <c r="AY55" s="264"/>
      <c r="AZ55" s="264"/>
      <c r="BA55" s="264"/>
      <c r="BB55" s="264"/>
      <c r="BC55" s="264"/>
      <c r="BD55" s="383"/>
      <c r="BE55" s="383"/>
      <c r="BF55" s="383"/>
      <c r="BG55" s="383"/>
      <c r="BH55" s="383"/>
      <c r="BI55" s="383"/>
      <c r="BJ55" s="383"/>
      <c r="BK55" s="383"/>
      <c r="BL55" s="383"/>
      <c r="BM55" s="383"/>
      <c r="BN55" s="383"/>
      <c r="BO55" s="383"/>
      <c r="BP55" s="383"/>
      <c r="BQ55" s="383"/>
      <c r="BR55" s="383"/>
      <c r="BS55" s="8"/>
      <c r="BT55" s="264" t="s">
        <v>55</v>
      </c>
      <c r="BU55" s="264"/>
      <c r="BV55" s="264"/>
      <c r="BW55" s="264"/>
      <c r="BX55" s="264"/>
      <c r="BY55" s="385"/>
      <c r="BZ55" s="383"/>
      <c r="CA55" s="383"/>
      <c r="CB55" s="383"/>
      <c r="CC55" s="383"/>
      <c r="CD55" s="383"/>
      <c r="CE55" s="383"/>
      <c r="CF55" s="383"/>
      <c r="CG55" s="383"/>
      <c r="CH55" s="383"/>
      <c r="CI55" s="31"/>
      <c r="CL55" s="150"/>
      <c r="CM55" s="150"/>
      <c r="CN55" s="151"/>
      <c r="CO55" s="151"/>
      <c r="CP55" s="151"/>
      <c r="CQ55" s="151"/>
      <c r="CR55" s="151"/>
      <c r="CS55" s="151"/>
      <c r="CT55" s="151"/>
      <c r="CU55" s="151"/>
      <c r="CV55" s="151"/>
      <c r="CW55" s="151"/>
      <c r="CX55" s="151"/>
      <c r="CY55" s="151"/>
      <c r="CZ55" s="151"/>
      <c r="DA55" s="151"/>
      <c r="DB55" s="151"/>
      <c r="DC55" s="151"/>
      <c r="DD55" s="151"/>
      <c r="DE55" s="151"/>
      <c r="DF55" s="151"/>
      <c r="DG55" s="151"/>
      <c r="DH55" s="151"/>
      <c r="DI55" s="151"/>
      <c r="DJ55" s="151"/>
      <c r="DK55" s="151"/>
      <c r="DL55" s="151"/>
      <c r="DM55" s="151"/>
      <c r="DN55" s="151"/>
      <c r="DO55" s="151"/>
      <c r="DP55" s="151"/>
      <c r="DQ55" s="151"/>
      <c r="DR55" s="151"/>
      <c r="DS55" s="151"/>
      <c r="DT55" s="151"/>
    </row>
    <row r="56" spans="1:124" ht="9" customHeight="1" x14ac:dyDescent="0.2">
      <c r="A56" s="30"/>
      <c r="B56" s="264"/>
      <c r="C56" s="264"/>
      <c r="D56" s="264"/>
      <c r="E56" s="264"/>
      <c r="F56" s="264"/>
      <c r="G56" s="264"/>
      <c r="H56" s="264"/>
      <c r="I56" s="264"/>
      <c r="J56" s="264"/>
      <c r="K56" s="264"/>
      <c r="L56" s="384"/>
      <c r="M56" s="384"/>
      <c r="N56" s="384"/>
      <c r="O56" s="384"/>
      <c r="P56" s="384"/>
      <c r="Q56" s="384"/>
      <c r="R56" s="384"/>
      <c r="S56" s="384"/>
      <c r="T56" s="384"/>
      <c r="U56" s="384"/>
      <c r="W56" s="264"/>
      <c r="X56" s="264"/>
      <c r="Y56" s="264"/>
      <c r="Z56" s="264"/>
      <c r="AA56" s="264"/>
      <c r="AB56" s="264"/>
      <c r="AC56" s="264"/>
      <c r="AD56" s="264"/>
      <c r="AE56" s="264"/>
      <c r="AF56" s="264"/>
      <c r="AG56" s="384"/>
      <c r="AH56" s="384"/>
      <c r="AI56" s="384"/>
      <c r="AJ56" s="384"/>
      <c r="AK56" s="384"/>
      <c r="AL56" s="384"/>
      <c r="AM56" s="384"/>
      <c r="AN56" s="384"/>
      <c r="AO56" s="384"/>
      <c r="AP56" s="384"/>
      <c r="AR56" s="264"/>
      <c r="AS56" s="264"/>
      <c r="AT56" s="264"/>
      <c r="AU56" s="264"/>
      <c r="AV56" s="264"/>
      <c r="AW56" s="264"/>
      <c r="AX56" s="264"/>
      <c r="AY56" s="264"/>
      <c r="AZ56" s="264"/>
      <c r="BA56" s="264"/>
      <c r="BB56" s="264"/>
      <c r="BC56" s="264"/>
      <c r="BD56" s="384"/>
      <c r="BE56" s="384"/>
      <c r="BF56" s="384"/>
      <c r="BG56" s="384"/>
      <c r="BH56" s="384"/>
      <c r="BI56" s="384"/>
      <c r="BJ56" s="384"/>
      <c r="BK56" s="384"/>
      <c r="BL56" s="384"/>
      <c r="BM56" s="384"/>
      <c r="BN56" s="384"/>
      <c r="BO56" s="384"/>
      <c r="BP56" s="384"/>
      <c r="BQ56" s="384"/>
      <c r="BR56" s="384"/>
      <c r="BS56" s="8"/>
      <c r="BT56" s="264"/>
      <c r="BU56" s="264"/>
      <c r="BV56" s="264"/>
      <c r="BW56" s="264"/>
      <c r="BX56" s="264"/>
      <c r="BY56" s="384"/>
      <c r="BZ56" s="384"/>
      <c r="CA56" s="384"/>
      <c r="CB56" s="384"/>
      <c r="CC56" s="384"/>
      <c r="CD56" s="384"/>
      <c r="CE56" s="384"/>
      <c r="CF56" s="384"/>
      <c r="CG56" s="384"/>
      <c r="CH56" s="384"/>
      <c r="CI56" s="31"/>
      <c r="CL56" s="149" t="s">
        <v>56</v>
      </c>
      <c r="CM56" s="149"/>
      <c r="CN56" s="149"/>
      <c r="CO56" s="149"/>
      <c r="CP56" s="149"/>
      <c r="CQ56" s="149"/>
      <c r="CR56" s="149"/>
      <c r="CS56" s="149"/>
      <c r="CT56" s="149"/>
      <c r="CU56" s="149"/>
      <c r="CV56" s="149"/>
      <c r="CW56" s="149"/>
      <c r="CX56" s="149"/>
      <c r="CY56" s="149"/>
      <c r="CZ56" s="149"/>
      <c r="DA56" s="149"/>
      <c r="DB56" s="149"/>
      <c r="DC56" s="149"/>
    </row>
    <row r="57" spans="1:124" ht="9" customHeight="1" thickBot="1" x14ac:dyDescent="0.25">
      <c r="A57" s="3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4"/>
      <c r="CL57" s="149"/>
      <c r="CM57" s="149"/>
      <c r="CN57" s="149"/>
      <c r="CO57" s="149"/>
      <c r="CP57" s="149"/>
      <c r="CQ57" s="149"/>
      <c r="CR57" s="149"/>
      <c r="CS57" s="149"/>
      <c r="CT57" s="149"/>
      <c r="CU57" s="149"/>
      <c r="CV57" s="149"/>
      <c r="CW57" s="149"/>
      <c r="CX57" s="149"/>
      <c r="CY57" s="149"/>
      <c r="CZ57" s="149"/>
      <c r="DA57" s="149"/>
      <c r="DB57" s="149"/>
      <c r="DC57" s="149"/>
    </row>
    <row r="58" spans="1:124" ht="6" customHeight="1" x14ac:dyDescent="0.2">
      <c r="H58" s="265" t="s">
        <v>0</v>
      </c>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BT58" s="261" t="s">
        <v>1</v>
      </c>
      <c r="BU58" s="261"/>
      <c r="BV58" s="261"/>
      <c r="BW58" s="261"/>
      <c r="BX58" s="261"/>
      <c r="BY58" s="261"/>
      <c r="BZ58" s="261"/>
      <c r="CA58" s="261"/>
      <c r="CB58" s="261"/>
      <c r="CC58" s="261"/>
      <c r="CD58" s="261"/>
      <c r="CE58" s="261"/>
      <c r="CF58" s="261"/>
      <c r="CG58" s="261"/>
      <c r="CH58" s="261"/>
      <c r="CI58" s="261"/>
    </row>
    <row r="59" spans="1:124" ht="6" customHeight="1" x14ac:dyDescent="0.2">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BT59" s="261"/>
      <c r="BU59" s="261"/>
      <c r="BV59" s="261"/>
      <c r="BW59" s="261"/>
      <c r="BX59" s="261"/>
      <c r="BY59" s="261"/>
      <c r="BZ59" s="261"/>
      <c r="CA59" s="261"/>
      <c r="CB59" s="261"/>
      <c r="CC59" s="261"/>
      <c r="CD59" s="261"/>
      <c r="CE59" s="261"/>
      <c r="CF59" s="261"/>
      <c r="CG59" s="261"/>
      <c r="CH59" s="261"/>
      <c r="CI59" s="261"/>
    </row>
    <row r="60" spans="1:124" ht="6" customHeight="1" x14ac:dyDescent="0.2">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BT60" s="261" t="s">
        <v>2</v>
      </c>
      <c r="BU60" s="261"/>
      <c r="BV60" s="261"/>
      <c r="BW60" s="261"/>
      <c r="BX60" s="261"/>
      <c r="BY60" s="261"/>
      <c r="BZ60" s="261"/>
      <c r="CA60" s="261"/>
      <c r="CB60" s="261"/>
      <c r="CC60" s="261"/>
      <c r="CD60" s="261"/>
      <c r="CE60" s="261"/>
      <c r="CF60" s="261"/>
      <c r="CG60" s="261"/>
      <c r="CH60" s="261"/>
      <c r="CI60" s="261"/>
    </row>
    <row r="61" spans="1:124" ht="6" customHeight="1" x14ac:dyDescent="0.2">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BT61" s="261"/>
      <c r="BU61" s="261"/>
      <c r="BV61" s="261"/>
      <c r="BW61" s="261"/>
      <c r="BX61" s="261"/>
      <c r="BY61" s="261"/>
      <c r="BZ61" s="261"/>
      <c r="CA61" s="261"/>
      <c r="CB61" s="261"/>
      <c r="CC61" s="261"/>
      <c r="CD61" s="261"/>
      <c r="CE61" s="261"/>
      <c r="CF61" s="261"/>
      <c r="CG61" s="261"/>
      <c r="CH61" s="261"/>
      <c r="CI61" s="261"/>
    </row>
    <row r="62" spans="1:124" ht="6" customHeight="1" x14ac:dyDescent="0.2">
      <c r="H62" s="359" t="s">
        <v>3</v>
      </c>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59"/>
      <c r="AQ62" s="359"/>
      <c r="AR62" s="359"/>
      <c r="AS62" s="359"/>
      <c r="AT62" s="359"/>
      <c r="AU62" s="359"/>
      <c r="AV62" s="8"/>
      <c r="BT62" s="261" t="s">
        <v>4</v>
      </c>
      <c r="BU62" s="261"/>
      <c r="BV62" s="261"/>
      <c r="BW62" s="261"/>
      <c r="BX62" s="261"/>
      <c r="BY62" s="261"/>
      <c r="BZ62" s="261"/>
      <c r="CA62" s="261"/>
      <c r="CB62" s="261"/>
      <c r="CC62" s="261"/>
      <c r="CD62" s="261"/>
      <c r="CE62" s="261"/>
      <c r="CF62" s="261"/>
      <c r="CG62" s="261"/>
      <c r="CH62" s="261"/>
      <c r="CI62" s="261"/>
    </row>
    <row r="63" spans="1:124" ht="6" customHeight="1" x14ac:dyDescent="0.2">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8"/>
      <c r="BT63" s="261"/>
      <c r="BU63" s="261"/>
      <c r="BV63" s="261"/>
      <c r="BW63" s="261"/>
      <c r="BX63" s="261"/>
      <c r="BY63" s="261"/>
      <c r="BZ63" s="261"/>
      <c r="CA63" s="261"/>
      <c r="CB63" s="261"/>
      <c r="CC63" s="261"/>
      <c r="CD63" s="261"/>
      <c r="CE63" s="261"/>
      <c r="CF63" s="261"/>
      <c r="CG63" s="261"/>
      <c r="CH63" s="261"/>
      <c r="CI63" s="261"/>
    </row>
    <row r="64" spans="1:124" ht="6" customHeight="1" x14ac:dyDescent="0.2">
      <c r="H64" s="396" t="s">
        <v>78</v>
      </c>
      <c r="I64" s="396"/>
      <c r="J64" s="396"/>
      <c r="K64" s="396"/>
      <c r="L64" s="396"/>
      <c r="M64" s="396"/>
      <c r="N64" s="396"/>
      <c r="O64" s="396"/>
      <c r="P64" s="396"/>
      <c r="Q64" s="396"/>
      <c r="BP64" s="261" t="s">
        <v>5</v>
      </c>
      <c r="BQ64" s="261"/>
      <c r="BR64" s="261"/>
      <c r="BS64" s="261"/>
      <c r="BT64" s="261"/>
      <c r="BU64" s="261"/>
      <c r="BV64" s="261"/>
      <c r="BW64" s="261"/>
      <c r="BX64" s="261" t="s">
        <v>6</v>
      </c>
      <c r="BY64" s="261"/>
      <c r="BZ64" s="261"/>
      <c r="CA64" s="261"/>
      <c r="CB64" s="261"/>
      <c r="CC64" s="261"/>
      <c r="CD64" s="261"/>
      <c r="CE64" s="261"/>
      <c r="CF64" s="261"/>
      <c r="CG64" s="261"/>
      <c r="CH64" s="261"/>
      <c r="CI64" s="261"/>
    </row>
    <row r="65" spans="1:87" ht="6" customHeight="1" x14ac:dyDescent="0.2">
      <c r="H65" s="396"/>
      <c r="I65" s="396"/>
      <c r="J65" s="396"/>
      <c r="K65" s="396"/>
      <c r="L65" s="396"/>
      <c r="M65" s="396"/>
      <c r="N65" s="396"/>
      <c r="O65" s="396"/>
      <c r="P65" s="396"/>
      <c r="Q65" s="396"/>
      <c r="BP65" s="261"/>
      <c r="BQ65" s="261"/>
      <c r="BR65" s="261"/>
      <c r="BS65" s="261"/>
      <c r="BT65" s="261"/>
      <c r="BU65" s="261"/>
      <c r="BV65" s="261"/>
      <c r="BW65" s="261"/>
      <c r="BX65" s="261"/>
      <c r="BY65" s="261"/>
      <c r="BZ65" s="261"/>
      <c r="CA65" s="261"/>
      <c r="CB65" s="261"/>
      <c r="CC65" s="261"/>
      <c r="CD65" s="261"/>
      <c r="CE65" s="261"/>
      <c r="CF65" s="261"/>
      <c r="CG65" s="261"/>
      <c r="CH65" s="261"/>
      <c r="CI65" s="261"/>
    </row>
    <row r="67" spans="1:87" ht="13.35" customHeight="1" x14ac:dyDescent="0.2">
      <c r="A67" s="11"/>
      <c r="B67" s="243" t="s">
        <v>90</v>
      </c>
      <c r="C67" s="243"/>
      <c r="D67" s="346">
        <f>CA10</f>
        <v>0</v>
      </c>
      <c r="E67" s="346"/>
      <c r="F67" s="346"/>
      <c r="G67" s="346"/>
      <c r="H67" s="348" t="s">
        <v>82</v>
      </c>
      <c r="I67" s="348"/>
      <c r="J67" s="348"/>
      <c r="K67" s="348"/>
      <c r="L67" s="348"/>
      <c r="M67" s="349"/>
      <c r="N67" s="352" t="str">
        <f>M27</f>
        <v>TEACHER (TC)</v>
      </c>
      <c r="O67" s="353"/>
      <c r="P67" s="353"/>
      <c r="Q67" s="353"/>
      <c r="R67" s="353"/>
      <c r="S67" s="353"/>
      <c r="T67" s="353"/>
      <c r="U67" s="353"/>
      <c r="V67" s="353"/>
      <c r="W67" s="353"/>
      <c r="X67" s="353"/>
      <c r="Y67" s="353"/>
      <c r="Z67" s="353"/>
      <c r="AA67" s="353"/>
      <c r="AB67" s="353"/>
      <c r="AC67" s="353"/>
      <c r="AD67" s="353"/>
      <c r="AE67" s="353"/>
      <c r="AF67" s="353"/>
      <c r="AG67" s="353"/>
      <c r="AH67" s="353"/>
      <c r="AI67" s="353"/>
      <c r="AJ67" s="353"/>
      <c r="AK67" s="353"/>
      <c r="AL67" s="353"/>
      <c r="AM67" s="353"/>
      <c r="AN67" s="353"/>
      <c r="AO67" s="353"/>
      <c r="AP67" s="353"/>
      <c r="AQ67" s="353"/>
      <c r="AR67" s="353"/>
      <c r="AS67" s="353"/>
      <c r="AT67" s="353"/>
      <c r="AU67" s="353"/>
      <c r="AV67" s="353"/>
      <c r="AW67" s="353"/>
      <c r="AX67" s="353"/>
      <c r="AY67" s="353"/>
      <c r="AZ67" s="353"/>
      <c r="BA67" s="353"/>
      <c r="BB67" s="353"/>
      <c r="BC67" s="353"/>
      <c r="BD67" s="353"/>
      <c r="BE67" s="353"/>
      <c r="BF67" s="353"/>
      <c r="BG67" s="353"/>
      <c r="BH67" s="353"/>
      <c r="BI67" s="353"/>
      <c r="BJ67" s="353"/>
      <c r="BK67" s="353"/>
      <c r="BL67" s="353"/>
      <c r="BM67" s="353"/>
      <c r="BN67" s="353"/>
      <c r="BO67" s="353"/>
      <c r="BP67" s="353"/>
      <c r="BQ67" s="353"/>
      <c r="BR67" s="353"/>
      <c r="BS67" s="243" t="str">
        <f>IFERROR(VLOOKUP(M27,OPTIONS!A23:B24,2,FALSE),"")</f>
        <v/>
      </c>
      <c r="BT67" s="243"/>
      <c r="BU67" s="243"/>
      <c r="BV67" s="243"/>
      <c r="BW67" s="243"/>
      <c r="BX67" s="243"/>
      <c r="BY67" s="243" t="s">
        <v>9</v>
      </c>
      <c r="BZ67" s="356"/>
      <c r="CA67" s="357"/>
      <c r="CB67" s="357"/>
      <c r="CC67" s="357"/>
      <c r="CD67" s="243" t="s">
        <v>82</v>
      </c>
      <c r="CE67" s="243"/>
      <c r="CF67" s="243"/>
      <c r="CG67" s="243"/>
      <c r="CH67" s="243"/>
      <c r="CI67" s="14"/>
    </row>
    <row r="68" spans="1:87" ht="12.75" customHeight="1" x14ac:dyDescent="0.2">
      <c r="A68" s="12"/>
      <c r="B68" s="244"/>
      <c r="C68" s="244"/>
      <c r="D68" s="347"/>
      <c r="E68" s="347"/>
      <c r="F68" s="347"/>
      <c r="G68" s="347"/>
      <c r="H68" s="350"/>
      <c r="I68" s="350"/>
      <c r="J68" s="350"/>
      <c r="K68" s="350"/>
      <c r="L68" s="350"/>
      <c r="M68" s="351"/>
      <c r="N68" s="354"/>
      <c r="O68" s="355"/>
      <c r="P68" s="355"/>
      <c r="Q68" s="355"/>
      <c r="R68" s="355"/>
      <c r="S68" s="355"/>
      <c r="T68" s="355"/>
      <c r="U68" s="355"/>
      <c r="V68" s="355"/>
      <c r="W68" s="355"/>
      <c r="X68" s="355"/>
      <c r="Y68" s="355"/>
      <c r="Z68" s="355"/>
      <c r="AA68" s="355"/>
      <c r="AB68" s="355"/>
      <c r="AC68" s="355"/>
      <c r="AD68" s="355"/>
      <c r="AE68" s="355"/>
      <c r="AF68" s="355"/>
      <c r="AG68" s="355"/>
      <c r="AH68" s="355"/>
      <c r="AI68" s="355"/>
      <c r="AJ68" s="355"/>
      <c r="AK68" s="355"/>
      <c r="AL68" s="355"/>
      <c r="AM68" s="355"/>
      <c r="AN68" s="355"/>
      <c r="AO68" s="355"/>
      <c r="AP68" s="355"/>
      <c r="AQ68" s="355"/>
      <c r="AR68" s="355"/>
      <c r="AS68" s="355"/>
      <c r="AT68" s="355"/>
      <c r="AU68" s="355"/>
      <c r="AV68" s="355"/>
      <c r="AW68" s="355"/>
      <c r="AX68" s="355"/>
      <c r="AY68" s="355"/>
      <c r="AZ68" s="355"/>
      <c r="BA68" s="355"/>
      <c r="BB68" s="355"/>
      <c r="BC68" s="355"/>
      <c r="BD68" s="355"/>
      <c r="BE68" s="355"/>
      <c r="BF68" s="355"/>
      <c r="BG68" s="355"/>
      <c r="BH68" s="355"/>
      <c r="BI68" s="355"/>
      <c r="BJ68" s="355"/>
      <c r="BK68" s="355"/>
      <c r="BL68" s="355"/>
      <c r="BM68" s="355"/>
      <c r="BN68" s="355"/>
      <c r="BO68" s="355"/>
      <c r="BP68" s="355"/>
      <c r="BQ68" s="355"/>
      <c r="BR68" s="355"/>
      <c r="BS68" s="244"/>
      <c r="BT68" s="244"/>
      <c r="BU68" s="244"/>
      <c r="BV68" s="244"/>
      <c r="BW68" s="244"/>
      <c r="BX68" s="244"/>
      <c r="BY68" s="150"/>
      <c r="BZ68" s="358"/>
      <c r="CA68" s="358"/>
      <c r="CB68" s="358"/>
      <c r="CC68" s="358"/>
      <c r="CD68" s="150"/>
      <c r="CE68" s="150"/>
      <c r="CF68" s="150"/>
      <c r="CG68" s="150"/>
      <c r="CH68" s="150"/>
      <c r="CI68" s="16"/>
    </row>
    <row r="69" spans="1:87" ht="14.25" customHeight="1" x14ac:dyDescent="0.25">
      <c r="A69" s="35"/>
      <c r="B69" s="241" t="s">
        <v>91</v>
      </c>
      <c r="C69" s="241"/>
      <c r="D69" s="241"/>
      <c r="E69" s="241"/>
      <c r="F69" s="241"/>
      <c r="G69" s="241"/>
      <c r="H69" s="241"/>
      <c r="I69" s="241"/>
      <c r="J69" s="241"/>
      <c r="K69" s="241"/>
      <c r="L69" s="241"/>
      <c r="M69" s="241"/>
      <c r="N69" s="339">
        <f>D41</f>
        <v>0</v>
      </c>
      <c r="O69" s="339"/>
      <c r="P69" s="339"/>
      <c r="Q69" s="339"/>
      <c r="R69" s="339"/>
      <c r="S69" s="339"/>
      <c r="T69" s="339"/>
      <c r="U69" s="339"/>
      <c r="V69" s="339"/>
      <c r="W69" s="339"/>
      <c r="X69" s="339"/>
      <c r="Y69" s="339"/>
      <c r="Z69" s="339"/>
      <c r="AA69" s="339"/>
      <c r="AB69" s="339"/>
      <c r="AC69" s="339"/>
      <c r="AD69" s="38"/>
      <c r="AE69" s="241" t="s">
        <v>92</v>
      </c>
      <c r="AF69" s="241"/>
      <c r="AG69" s="241"/>
      <c r="AH69" s="241"/>
      <c r="AI69" s="241"/>
      <c r="AJ69" s="241"/>
      <c r="AK69" s="241"/>
      <c r="AL69" s="241"/>
      <c r="AM69" s="241"/>
      <c r="AN69" s="241"/>
      <c r="AO69" s="241"/>
      <c r="AP69" s="339">
        <f>X41</f>
        <v>0</v>
      </c>
      <c r="AQ69" s="339"/>
      <c r="AR69" s="339"/>
      <c r="AS69" s="339"/>
      <c r="AT69" s="339"/>
      <c r="AU69" s="339"/>
      <c r="AV69" s="339"/>
      <c r="AW69" s="339"/>
      <c r="AX69" s="339"/>
      <c r="AY69" s="339"/>
      <c r="AZ69" s="339"/>
      <c r="BA69" s="339"/>
      <c r="BB69" s="339"/>
      <c r="BC69" s="339"/>
      <c r="BD69" s="339"/>
      <c r="BE69" s="339"/>
      <c r="BF69" s="389"/>
      <c r="BG69" s="11"/>
      <c r="BH69" s="241" t="s">
        <v>59</v>
      </c>
      <c r="BI69" s="241"/>
      <c r="BJ69" s="241"/>
      <c r="BK69" s="241"/>
      <c r="BL69" s="241"/>
      <c r="BM69" s="241"/>
      <c r="BN69" s="339">
        <f>I30</f>
        <v>0</v>
      </c>
      <c r="BO69" s="339"/>
      <c r="BP69" s="339"/>
      <c r="BQ69" s="339"/>
      <c r="BR69" s="339"/>
      <c r="BS69" s="339"/>
      <c r="BT69" s="339"/>
      <c r="BU69" s="339"/>
      <c r="BV69" s="339"/>
      <c r="BW69" s="339"/>
      <c r="BX69" s="339"/>
      <c r="BY69" s="339"/>
      <c r="BZ69" s="339"/>
      <c r="CA69" s="339"/>
      <c r="CB69" s="339"/>
      <c r="CC69" s="339"/>
      <c r="CD69" s="339"/>
      <c r="CE69" s="339"/>
      <c r="CF69" s="339"/>
      <c r="CG69" s="339"/>
      <c r="CH69" s="339"/>
      <c r="CI69" s="36"/>
    </row>
    <row r="70" spans="1:87" ht="13.2" x14ac:dyDescent="0.25">
      <c r="A70" s="37"/>
      <c r="B70" s="242"/>
      <c r="C70" s="242"/>
      <c r="D70" s="242"/>
      <c r="E70" s="242"/>
      <c r="F70" s="242"/>
      <c r="G70" s="242"/>
      <c r="H70" s="242"/>
      <c r="I70" s="242"/>
      <c r="J70" s="242"/>
      <c r="K70" s="242"/>
      <c r="L70" s="242"/>
      <c r="M70" s="242"/>
      <c r="N70" s="340"/>
      <c r="O70" s="340"/>
      <c r="P70" s="340"/>
      <c r="Q70" s="340"/>
      <c r="R70" s="340"/>
      <c r="S70" s="340"/>
      <c r="T70" s="340"/>
      <c r="U70" s="340"/>
      <c r="V70" s="340"/>
      <c r="W70" s="340"/>
      <c r="X70" s="340"/>
      <c r="Y70" s="340"/>
      <c r="Z70" s="340"/>
      <c r="AA70" s="340"/>
      <c r="AB70" s="340"/>
      <c r="AC70" s="340"/>
      <c r="AD70" s="3"/>
      <c r="AE70" s="242"/>
      <c r="AF70" s="242"/>
      <c r="AG70" s="242"/>
      <c r="AH70" s="242"/>
      <c r="AI70" s="242"/>
      <c r="AJ70" s="242"/>
      <c r="AK70" s="242"/>
      <c r="AL70" s="242"/>
      <c r="AM70" s="242"/>
      <c r="AN70" s="242"/>
      <c r="AO70" s="242"/>
      <c r="AP70" s="340"/>
      <c r="AQ70" s="340"/>
      <c r="AR70" s="340"/>
      <c r="AS70" s="340"/>
      <c r="AT70" s="340"/>
      <c r="AU70" s="340"/>
      <c r="AV70" s="340"/>
      <c r="AW70" s="340"/>
      <c r="AX70" s="340"/>
      <c r="AY70" s="340"/>
      <c r="AZ70" s="340"/>
      <c r="BA70" s="340"/>
      <c r="BB70" s="340"/>
      <c r="BC70" s="340"/>
      <c r="BD70" s="340"/>
      <c r="BE70" s="340"/>
      <c r="BF70" s="390"/>
      <c r="BG70" s="3"/>
      <c r="BH70" s="242"/>
      <c r="BI70" s="242"/>
      <c r="BJ70" s="242"/>
      <c r="BK70" s="242"/>
      <c r="BL70" s="242"/>
      <c r="BM70" s="242"/>
      <c r="BN70" s="340"/>
      <c r="BO70" s="340"/>
      <c r="BP70" s="340"/>
      <c r="BQ70" s="340"/>
      <c r="BR70" s="340"/>
      <c r="BS70" s="340"/>
      <c r="BT70" s="340"/>
      <c r="BU70" s="340"/>
      <c r="BV70" s="340"/>
      <c r="BW70" s="340"/>
      <c r="BX70" s="340"/>
      <c r="BY70" s="340"/>
      <c r="BZ70" s="340"/>
      <c r="CA70" s="340"/>
      <c r="CB70" s="340"/>
      <c r="CC70" s="340"/>
      <c r="CD70" s="340"/>
      <c r="CE70" s="340"/>
      <c r="CF70" s="340"/>
      <c r="CG70" s="340"/>
      <c r="CH70" s="340"/>
      <c r="CI70" s="26"/>
    </row>
    <row r="71" spans="1:87" ht="13.05" customHeight="1" x14ac:dyDescent="0.25">
      <c r="A71" s="35"/>
      <c r="B71" s="241" t="s">
        <v>93</v>
      </c>
      <c r="C71" s="241"/>
      <c r="D71" s="241"/>
      <c r="E71" s="241"/>
      <c r="F71" s="241"/>
      <c r="G71" s="241"/>
      <c r="H71" s="241"/>
      <c r="I71" s="241"/>
      <c r="J71" s="241"/>
      <c r="K71" s="241"/>
      <c r="L71" s="241"/>
      <c r="M71" s="241"/>
      <c r="N71" s="339">
        <f>R12</f>
        <v>0</v>
      </c>
      <c r="O71" s="339"/>
      <c r="P71" s="339"/>
      <c r="Q71" s="339"/>
      <c r="R71" s="339"/>
      <c r="S71" s="339"/>
      <c r="T71" s="339"/>
      <c r="U71" s="339"/>
      <c r="V71" s="339"/>
      <c r="W71" s="339"/>
      <c r="X71" s="339"/>
      <c r="Y71" s="339"/>
      <c r="Z71" s="339"/>
      <c r="AA71" s="339"/>
      <c r="AB71" s="339"/>
      <c r="AC71" s="339"/>
      <c r="AD71" s="38"/>
      <c r="AE71" s="241" t="s">
        <v>94</v>
      </c>
      <c r="AF71" s="241"/>
      <c r="AG71" s="241"/>
      <c r="AH71" s="241"/>
      <c r="AI71" s="241"/>
      <c r="AJ71" s="241"/>
      <c r="AK71" s="241"/>
      <c r="AL71" s="241"/>
      <c r="AM71" s="241"/>
      <c r="AN71" s="241"/>
      <c r="AO71" s="241"/>
      <c r="AP71" s="341">
        <f>R15</f>
        <v>0</v>
      </c>
      <c r="AQ71" s="341"/>
      <c r="AR71" s="341"/>
      <c r="AS71" s="341"/>
      <c r="AT71" s="341"/>
      <c r="AU71" s="341"/>
      <c r="AV71" s="341"/>
      <c r="AW71" s="341"/>
      <c r="AX71" s="341"/>
      <c r="AY71" s="341"/>
      <c r="AZ71" s="341"/>
      <c r="BA71" s="341"/>
      <c r="BB71" s="341"/>
      <c r="BC71" s="341"/>
      <c r="BD71" s="341"/>
      <c r="BE71" s="341"/>
      <c r="BF71" s="342"/>
      <c r="BG71" s="11"/>
      <c r="BH71" s="241" t="s">
        <v>55</v>
      </c>
      <c r="BI71" s="241"/>
      <c r="BJ71" s="241"/>
      <c r="BK71" s="241"/>
      <c r="BL71" s="241"/>
      <c r="BM71" s="241"/>
      <c r="BN71" s="345">
        <f>I33</f>
        <v>0</v>
      </c>
      <c r="BO71" s="339"/>
      <c r="BP71" s="339"/>
      <c r="BQ71" s="339"/>
      <c r="BR71" s="339"/>
      <c r="BS71" s="339"/>
      <c r="BT71" s="339"/>
      <c r="BU71" s="339"/>
      <c r="BV71" s="339"/>
      <c r="BW71" s="339"/>
      <c r="BX71" s="339"/>
      <c r="BY71" s="339"/>
      <c r="BZ71" s="339"/>
      <c r="CA71" s="339"/>
      <c r="CB71" s="339"/>
      <c r="CC71" s="339"/>
      <c r="CD71" s="339"/>
      <c r="CE71" s="339"/>
      <c r="CF71" s="339"/>
      <c r="CG71" s="339"/>
      <c r="CH71" s="339"/>
      <c r="CI71" s="36"/>
    </row>
    <row r="72" spans="1:87" ht="13.05" customHeight="1" x14ac:dyDescent="0.25">
      <c r="A72" s="37"/>
      <c r="B72" s="242"/>
      <c r="C72" s="242"/>
      <c r="D72" s="242"/>
      <c r="E72" s="242"/>
      <c r="F72" s="242"/>
      <c r="G72" s="242"/>
      <c r="H72" s="242"/>
      <c r="I72" s="242"/>
      <c r="J72" s="242"/>
      <c r="K72" s="242"/>
      <c r="L72" s="242"/>
      <c r="M72" s="242"/>
      <c r="N72" s="340"/>
      <c r="O72" s="340"/>
      <c r="P72" s="340"/>
      <c r="Q72" s="340"/>
      <c r="R72" s="340"/>
      <c r="S72" s="340"/>
      <c r="T72" s="340"/>
      <c r="U72" s="340"/>
      <c r="V72" s="340"/>
      <c r="W72" s="340"/>
      <c r="X72" s="340"/>
      <c r="Y72" s="340"/>
      <c r="Z72" s="340"/>
      <c r="AA72" s="340"/>
      <c r="AB72" s="340"/>
      <c r="AC72" s="340"/>
      <c r="AD72" s="3"/>
      <c r="AE72" s="242"/>
      <c r="AF72" s="242"/>
      <c r="AG72" s="242"/>
      <c r="AH72" s="242"/>
      <c r="AI72" s="242"/>
      <c r="AJ72" s="242"/>
      <c r="AK72" s="242"/>
      <c r="AL72" s="242"/>
      <c r="AM72" s="242"/>
      <c r="AN72" s="242"/>
      <c r="AO72" s="242"/>
      <c r="AP72" s="343"/>
      <c r="AQ72" s="343"/>
      <c r="AR72" s="343"/>
      <c r="AS72" s="343"/>
      <c r="AT72" s="343"/>
      <c r="AU72" s="343"/>
      <c r="AV72" s="343"/>
      <c r="AW72" s="343"/>
      <c r="AX72" s="343"/>
      <c r="AY72" s="343"/>
      <c r="AZ72" s="343"/>
      <c r="BA72" s="343"/>
      <c r="BB72" s="343"/>
      <c r="BC72" s="343"/>
      <c r="BD72" s="343"/>
      <c r="BE72" s="343"/>
      <c r="BF72" s="344"/>
      <c r="BG72" s="3"/>
      <c r="BH72" s="242"/>
      <c r="BI72" s="242"/>
      <c r="BJ72" s="242"/>
      <c r="BK72" s="242"/>
      <c r="BL72" s="242"/>
      <c r="BM72" s="242"/>
      <c r="BN72" s="340"/>
      <c r="BO72" s="340"/>
      <c r="BP72" s="340"/>
      <c r="BQ72" s="340"/>
      <c r="BR72" s="340"/>
      <c r="BS72" s="340"/>
      <c r="BT72" s="340"/>
      <c r="BU72" s="340"/>
      <c r="BV72" s="340"/>
      <c r="BW72" s="340"/>
      <c r="BX72" s="340"/>
      <c r="BY72" s="340"/>
      <c r="BZ72" s="340"/>
      <c r="CA72" s="340"/>
      <c r="CB72" s="340"/>
      <c r="CC72" s="340"/>
      <c r="CD72" s="340"/>
      <c r="CE72" s="340"/>
      <c r="CF72" s="340"/>
      <c r="CG72" s="340"/>
      <c r="CH72" s="340"/>
      <c r="CI72" s="26"/>
    </row>
    <row r="73" spans="1:87" ht="9" customHeight="1" x14ac:dyDescent="0.2">
      <c r="A73" s="48"/>
      <c r="B73" s="48"/>
      <c r="C73" s="48"/>
      <c r="D73" s="48"/>
      <c r="E73" s="48"/>
      <c r="F73" s="48"/>
      <c r="G73" s="48"/>
      <c r="H73" s="48"/>
      <c r="I73" s="48"/>
      <c r="J73" s="48"/>
      <c r="K73" s="48"/>
      <c r="L73" s="48"/>
      <c r="M73" s="48"/>
      <c r="N73" s="48"/>
      <c r="O73" s="48"/>
      <c r="P73" s="48"/>
      <c r="Q73" s="48"/>
      <c r="R73" s="48"/>
      <c r="S73" s="48"/>
      <c r="T73" s="49"/>
      <c r="U73" s="49"/>
      <c r="V73" s="49"/>
      <c r="W73" s="49"/>
      <c r="X73" s="49"/>
      <c r="Y73" s="49"/>
      <c r="Z73" s="49"/>
      <c r="AA73" s="49"/>
      <c r="AB73" s="49"/>
      <c r="AC73" s="49"/>
      <c r="AD73" s="49"/>
      <c r="AE73" s="49"/>
      <c r="AF73" s="49"/>
      <c r="AG73" s="49"/>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row>
    <row r="74" spans="1:87" ht="9" customHeight="1" x14ac:dyDescent="0.2">
      <c r="A74" s="195" t="s">
        <v>63</v>
      </c>
      <c r="B74" s="195"/>
      <c r="C74" s="195"/>
      <c r="D74" s="195"/>
      <c r="E74" s="195"/>
      <c r="F74" s="195"/>
      <c r="G74" s="195"/>
      <c r="H74" s="195"/>
      <c r="I74" s="195"/>
      <c r="J74" s="195"/>
      <c r="K74" s="195"/>
      <c r="L74" s="195"/>
      <c r="M74" s="195"/>
      <c r="N74" s="195"/>
      <c r="O74" s="195"/>
      <c r="P74" s="195"/>
      <c r="Q74" s="195"/>
      <c r="R74" s="195"/>
      <c r="S74" s="195"/>
      <c r="T74" s="195"/>
      <c r="U74" s="195"/>
      <c r="V74" s="195"/>
      <c r="W74" s="195"/>
      <c r="X74" s="387" t="s">
        <v>95</v>
      </c>
      <c r="Y74" s="387"/>
      <c r="Z74" s="387"/>
      <c r="AA74" s="387"/>
      <c r="AB74" s="387"/>
      <c r="AC74" s="387"/>
      <c r="AD74" s="387"/>
      <c r="AE74" s="387"/>
      <c r="AF74" s="387"/>
      <c r="AG74" s="387"/>
      <c r="AH74" s="387"/>
      <c r="AI74" s="387"/>
      <c r="AJ74" s="387"/>
      <c r="AK74" s="387"/>
      <c r="AL74" s="387"/>
      <c r="AM74" s="387"/>
      <c r="AN74" s="387"/>
      <c r="AO74" s="387"/>
      <c r="AP74" s="387"/>
      <c r="AQ74" s="387"/>
      <c r="AR74" s="387"/>
      <c r="AS74" s="387"/>
      <c r="AT74" s="387"/>
      <c r="AU74" s="387"/>
      <c r="AV74" s="387"/>
      <c r="AW74" s="387"/>
      <c r="AX74" s="387"/>
      <c r="AY74" s="387"/>
      <c r="AZ74" s="387"/>
      <c r="BA74" s="387"/>
      <c r="BB74" s="387"/>
      <c r="BC74" s="387"/>
      <c r="BD74" s="387"/>
      <c r="BE74" s="387"/>
      <c r="BF74" s="387"/>
      <c r="BG74" s="387"/>
      <c r="BH74" s="387"/>
      <c r="BI74" s="387"/>
      <c r="BJ74" s="387"/>
      <c r="BK74" s="387"/>
      <c r="BL74" s="387"/>
      <c r="BM74" s="387"/>
      <c r="BN74" s="387"/>
      <c r="BO74" s="387"/>
      <c r="BP74" s="387"/>
      <c r="BQ74" s="387"/>
      <c r="BR74" s="387"/>
      <c r="BS74" s="387"/>
      <c r="BT74" s="387"/>
      <c r="BU74" s="387"/>
      <c r="BV74" s="387"/>
      <c r="BW74" s="387"/>
      <c r="BX74" s="387"/>
      <c r="BY74" s="387"/>
      <c r="BZ74" s="195" t="s">
        <v>64</v>
      </c>
      <c r="CA74" s="195"/>
      <c r="CB74" s="195"/>
      <c r="CC74" s="195"/>
      <c r="CD74" s="195"/>
      <c r="CE74" s="195"/>
      <c r="CF74" s="195"/>
      <c r="CG74" s="195"/>
      <c r="CH74" s="195"/>
      <c r="CI74" s="195"/>
    </row>
    <row r="75" spans="1:87" ht="9" customHeight="1" x14ac:dyDescent="0.2">
      <c r="A75" s="195"/>
      <c r="B75" s="195"/>
      <c r="C75" s="195"/>
      <c r="D75" s="195"/>
      <c r="E75" s="195"/>
      <c r="F75" s="195"/>
      <c r="G75" s="195"/>
      <c r="H75" s="195"/>
      <c r="I75" s="195"/>
      <c r="J75" s="195"/>
      <c r="K75" s="195"/>
      <c r="L75" s="195"/>
      <c r="M75" s="195"/>
      <c r="N75" s="195"/>
      <c r="O75" s="195"/>
      <c r="P75" s="195"/>
      <c r="Q75" s="195"/>
      <c r="R75" s="195"/>
      <c r="S75" s="195"/>
      <c r="T75" s="195"/>
      <c r="U75" s="195"/>
      <c r="V75" s="195"/>
      <c r="W75" s="195"/>
      <c r="X75" s="387"/>
      <c r="Y75" s="387"/>
      <c r="Z75" s="387"/>
      <c r="AA75" s="387"/>
      <c r="AB75" s="387"/>
      <c r="AC75" s="387"/>
      <c r="AD75" s="387"/>
      <c r="AE75" s="387"/>
      <c r="AF75" s="387"/>
      <c r="AG75" s="387"/>
      <c r="AH75" s="387"/>
      <c r="AI75" s="387"/>
      <c r="AJ75" s="387"/>
      <c r="AK75" s="387"/>
      <c r="AL75" s="387"/>
      <c r="AM75" s="387"/>
      <c r="AN75" s="387"/>
      <c r="AO75" s="387"/>
      <c r="AP75" s="387"/>
      <c r="AQ75" s="387"/>
      <c r="AR75" s="387"/>
      <c r="AS75" s="387"/>
      <c r="AT75" s="387"/>
      <c r="AU75" s="387"/>
      <c r="AV75" s="387"/>
      <c r="AW75" s="387"/>
      <c r="AX75" s="387"/>
      <c r="AY75" s="387"/>
      <c r="AZ75" s="387"/>
      <c r="BA75" s="387"/>
      <c r="BB75" s="387"/>
      <c r="BC75" s="387"/>
      <c r="BD75" s="387"/>
      <c r="BE75" s="387"/>
      <c r="BF75" s="387"/>
      <c r="BG75" s="387"/>
      <c r="BH75" s="387"/>
      <c r="BI75" s="387"/>
      <c r="BJ75" s="387"/>
      <c r="BK75" s="387"/>
      <c r="BL75" s="387"/>
      <c r="BM75" s="387"/>
      <c r="BN75" s="387"/>
      <c r="BO75" s="387"/>
      <c r="BP75" s="387"/>
      <c r="BQ75" s="387"/>
      <c r="BR75" s="387"/>
      <c r="BS75" s="387"/>
      <c r="BT75" s="387"/>
      <c r="BU75" s="387"/>
      <c r="BV75" s="387"/>
      <c r="BW75" s="387"/>
      <c r="BX75" s="387"/>
      <c r="BY75" s="387"/>
      <c r="BZ75" s="195"/>
      <c r="CA75" s="195"/>
      <c r="CB75" s="195"/>
      <c r="CC75" s="195"/>
      <c r="CD75" s="195"/>
      <c r="CE75" s="195"/>
      <c r="CF75" s="195"/>
      <c r="CG75" s="195"/>
      <c r="CH75" s="195"/>
      <c r="CI75" s="195"/>
    </row>
    <row r="76" spans="1:87" ht="9" customHeight="1" thickBot="1" x14ac:dyDescent="0.25">
      <c r="A76" s="386"/>
      <c r="B76" s="386"/>
      <c r="C76" s="386"/>
      <c r="D76" s="386"/>
      <c r="E76" s="386"/>
      <c r="F76" s="386"/>
      <c r="G76" s="386"/>
      <c r="H76" s="386"/>
      <c r="I76" s="386"/>
      <c r="J76" s="386"/>
      <c r="K76" s="386"/>
      <c r="L76" s="386"/>
      <c r="M76" s="386"/>
      <c r="N76" s="386"/>
      <c r="O76" s="386"/>
      <c r="P76" s="386"/>
      <c r="Q76" s="386"/>
      <c r="R76" s="386"/>
      <c r="S76" s="386"/>
      <c r="T76" s="386"/>
      <c r="U76" s="386"/>
      <c r="V76" s="386"/>
      <c r="W76" s="386"/>
      <c r="X76" s="388"/>
      <c r="Y76" s="388"/>
      <c r="Z76" s="388"/>
      <c r="AA76" s="388"/>
      <c r="AB76" s="388"/>
      <c r="AC76" s="388"/>
      <c r="AD76" s="388"/>
      <c r="AE76" s="388"/>
      <c r="AF76" s="388"/>
      <c r="AG76" s="388"/>
      <c r="AH76" s="388"/>
      <c r="AI76" s="388"/>
      <c r="AJ76" s="388"/>
      <c r="AK76" s="388"/>
      <c r="AL76" s="388"/>
      <c r="AM76" s="388"/>
      <c r="AN76" s="388"/>
      <c r="AO76" s="388"/>
      <c r="AP76" s="388"/>
      <c r="AQ76" s="388"/>
      <c r="AR76" s="388"/>
      <c r="AS76" s="388"/>
      <c r="AT76" s="388"/>
      <c r="AU76" s="388"/>
      <c r="AV76" s="388"/>
      <c r="AW76" s="388"/>
      <c r="AX76" s="388"/>
      <c r="AY76" s="388"/>
      <c r="AZ76" s="388"/>
      <c r="BA76" s="388"/>
      <c r="BB76" s="388"/>
      <c r="BC76" s="388"/>
      <c r="BD76" s="388"/>
      <c r="BE76" s="388"/>
      <c r="BF76" s="388"/>
      <c r="BG76" s="388"/>
      <c r="BH76" s="388"/>
      <c r="BI76" s="388"/>
      <c r="BJ76" s="388"/>
      <c r="BK76" s="388"/>
      <c r="BL76" s="388"/>
      <c r="BM76" s="388"/>
      <c r="BN76" s="388"/>
      <c r="BO76" s="388"/>
      <c r="BP76" s="388"/>
      <c r="BQ76" s="388"/>
      <c r="BR76" s="388"/>
      <c r="BS76" s="388"/>
      <c r="BT76" s="388"/>
      <c r="BU76" s="388"/>
      <c r="BV76" s="388"/>
      <c r="BW76" s="388"/>
      <c r="BX76" s="388"/>
      <c r="BY76" s="388"/>
      <c r="BZ76" s="386"/>
      <c r="CA76" s="386"/>
      <c r="CB76" s="386"/>
      <c r="CC76" s="386"/>
      <c r="CD76" s="386"/>
      <c r="CE76" s="386"/>
      <c r="CF76" s="386"/>
      <c r="CG76" s="386"/>
      <c r="CH76" s="386"/>
      <c r="CI76" s="386"/>
    </row>
    <row r="77" spans="1:87" ht="9" customHeight="1" thickTop="1" x14ac:dyDescent="0.2">
      <c r="A77" s="333">
        <v>1</v>
      </c>
      <c r="B77" s="334"/>
      <c r="C77" s="334"/>
      <c r="D77" s="334" t="str">
        <f>IFERROR(VLOOKUP($M$27,OPTIONS!$A$23:$G$24,5,0),"")</f>
        <v/>
      </c>
      <c r="E77" s="334"/>
      <c r="F77" s="334"/>
      <c r="G77" s="334"/>
      <c r="H77" s="334"/>
      <c r="I77" s="334"/>
      <c r="J77" s="334"/>
      <c r="K77" s="334"/>
      <c r="L77" s="334"/>
      <c r="M77" s="334"/>
      <c r="N77" s="334"/>
      <c r="O77" s="334"/>
      <c r="P77" s="334"/>
      <c r="Q77" s="334"/>
      <c r="R77" s="334"/>
      <c r="S77" s="334"/>
      <c r="T77" s="334"/>
      <c r="U77" s="334"/>
      <c r="V77" s="334"/>
      <c r="W77" s="334"/>
      <c r="X77" s="338"/>
      <c r="Y77" s="338"/>
      <c r="Z77" s="338"/>
      <c r="AA77" s="338"/>
      <c r="AB77" s="338"/>
      <c r="AC77" s="338"/>
      <c r="AD77" s="338"/>
      <c r="AE77" s="338"/>
      <c r="AF77" s="338"/>
      <c r="AG77" s="338"/>
      <c r="AH77" s="338"/>
      <c r="AI77" s="338"/>
      <c r="AJ77" s="338"/>
      <c r="AK77" s="338"/>
      <c r="AL77" s="338"/>
      <c r="AM77" s="338"/>
      <c r="AN77" s="338"/>
      <c r="AO77" s="338"/>
      <c r="AP77" s="338"/>
      <c r="AQ77" s="338"/>
      <c r="AR77" s="338"/>
      <c r="AS77" s="338"/>
      <c r="AT77" s="338"/>
      <c r="AU77" s="338"/>
      <c r="AV77" s="338"/>
      <c r="AW77" s="338"/>
      <c r="AX77" s="338"/>
      <c r="AY77" s="338"/>
      <c r="AZ77" s="338"/>
      <c r="BA77" s="338"/>
      <c r="BB77" s="338"/>
      <c r="BC77" s="338"/>
      <c r="BD77" s="338"/>
      <c r="BE77" s="338"/>
      <c r="BF77" s="338"/>
      <c r="BG77" s="338"/>
      <c r="BH77" s="338"/>
      <c r="BI77" s="338"/>
      <c r="BJ77" s="338"/>
      <c r="BK77" s="338"/>
      <c r="BL77" s="338"/>
      <c r="BM77" s="338"/>
      <c r="BN77" s="338"/>
      <c r="BO77" s="338"/>
      <c r="BP77" s="338"/>
      <c r="BQ77" s="338"/>
      <c r="BR77" s="338"/>
      <c r="BS77" s="338"/>
      <c r="BT77" s="338"/>
      <c r="BU77" s="338"/>
      <c r="BV77" s="338"/>
      <c r="BW77" s="338"/>
      <c r="BX77" s="338"/>
      <c r="BY77" s="338"/>
      <c r="BZ77" s="322"/>
      <c r="CA77" s="322"/>
      <c r="CB77" s="322"/>
      <c r="CC77" s="322"/>
      <c r="CD77" s="322"/>
      <c r="CE77" s="322"/>
      <c r="CF77" s="322"/>
      <c r="CG77" s="322"/>
      <c r="CH77" s="322"/>
      <c r="CI77" s="323"/>
    </row>
    <row r="78" spans="1:87" ht="9" customHeight="1" x14ac:dyDescent="0.2">
      <c r="A78" s="335"/>
      <c r="B78" s="237"/>
      <c r="C78" s="237"/>
      <c r="D78" s="237"/>
      <c r="E78" s="237"/>
      <c r="F78" s="237"/>
      <c r="G78" s="237"/>
      <c r="H78" s="237"/>
      <c r="I78" s="237"/>
      <c r="J78" s="237"/>
      <c r="K78" s="237"/>
      <c r="L78" s="237"/>
      <c r="M78" s="237"/>
      <c r="N78" s="237"/>
      <c r="O78" s="237"/>
      <c r="P78" s="237"/>
      <c r="Q78" s="237"/>
      <c r="R78" s="237"/>
      <c r="S78" s="237"/>
      <c r="T78" s="237"/>
      <c r="U78" s="237"/>
      <c r="V78" s="237"/>
      <c r="W78" s="237"/>
      <c r="X78" s="331"/>
      <c r="Y78" s="331"/>
      <c r="Z78" s="331"/>
      <c r="AA78" s="331"/>
      <c r="AB78" s="331"/>
      <c r="AC78" s="331"/>
      <c r="AD78" s="331"/>
      <c r="AE78" s="331"/>
      <c r="AF78" s="331"/>
      <c r="AG78" s="331"/>
      <c r="AH78" s="331"/>
      <c r="AI78" s="331"/>
      <c r="AJ78" s="331"/>
      <c r="AK78" s="331"/>
      <c r="AL78" s="331"/>
      <c r="AM78" s="331"/>
      <c r="AN78" s="331"/>
      <c r="AO78" s="331"/>
      <c r="AP78" s="331"/>
      <c r="AQ78" s="331"/>
      <c r="AR78" s="331"/>
      <c r="AS78" s="331"/>
      <c r="AT78" s="331"/>
      <c r="AU78" s="331"/>
      <c r="AV78" s="331"/>
      <c r="AW78" s="331"/>
      <c r="AX78" s="331"/>
      <c r="AY78" s="331"/>
      <c r="AZ78" s="331"/>
      <c r="BA78" s="331"/>
      <c r="BB78" s="331"/>
      <c r="BC78" s="331"/>
      <c r="BD78" s="331"/>
      <c r="BE78" s="331"/>
      <c r="BF78" s="331"/>
      <c r="BG78" s="331"/>
      <c r="BH78" s="331"/>
      <c r="BI78" s="331"/>
      <c r="BJ78" s="331"/>
      <c r="BK78" s="331"/>
      <c r="BL78" s="331"/>
      <c r="BM78" s="331"/>
      <c r="BN78" s="331"/>
      <c r="BO78" s="331"/>
      <c r="BP78" s="331"/>
      <c r="BQ78" s="331"/>
      <c r="BR78" s="331"/>
      <c r="BS78" s="331"/>
      <c r="BT78" s="331"/>
      <c r="BU78" s="331"/>
      <c r="BV78" s="331"/>
      <c r="BW78" s="331"/>
      <c r="BX78" s="331"/>
      <c r="BY78" s="331"/>
      <c r="BZ78" s="324"/>
      <c r="CA78" s="324"/>
      <c r="CB78" s="324"/>
      <c r="CC78" s="324"/>
      <c r="CD78" s="324"/>
      <c r="CE78" s="324"/>
      <c r="CF78" s="324"/>
      <c r="CG78" s="324"/>
      <c r="CH78" s="324"/>
      <c r="CI78" s="325"/>
    </row>
    <row r="79" spans="1:87" ht="9" customHeight="1" x14ac:dyDescent="0.2">
      <c r="A79" s="335"/>
      <c r="B79" s="237"/>
      <c r="C79" s="237"/>
      <c r="D79" s="237"/>
      <c r="E79" s="237"/>
      <c r="F79" s="237"/>
      <c r="G79" s="237"/>
      <c r="H79" s="237"/>
      <c r="I79" s="237"/>
      <c r="J79" s="237"/>
      <c r="K79" s="237"/>
      <c r="L79" s="237"/>
      <c r="M79" s="237"/>
      <c r="N79" s="237"/>
      <c r="O79" s="237"/>
      <c r="P79" s="237"/>
      <c r="Q79" s="237"/>
      <c r="R79" s="237"/>
      <c r="S79" s="237"/>
      <c r="T79" s="237"/>
      <c r="U79" s="237"/>
      <c r="V79" s="237"/>
      <c r="W79" s="237"/>
      <c r="X79" s="331"/>
      <c r="Y79" s="331"/>
      <c r="Z79" s="331"/>
      <c r="AA79" s="331"/>
      <c r="AB79" s="331"/>
      <c r="AC79" s="331"/>
      <c r="AD79" s="331"/>
      <c r="AE79" s="331"/>
      <c r="AF79" s="331"/>
      <c r="AG79" s="331"/>
      <c r="AH79" s="331"/>
      <c r="AI79" s="331"/>
      <c r="AJ79" s="331"/>
      <c r="AK79" s="331"/>
      <c r="AL79" s="331"/>
      <c r="AM79" s="331"/>
      <c r="AN79" s="331"/>
      <c r="AO79" s="331"/>
      <c r="AP79" s="331"/>
      <c r="AQ79" s="331"/>
      <c r="AR79" s="331"/>
      <c r="AS79" s="331"/>
      <c r="AT79" s="331"/>
      <c r="AU79" s="331"/>
      <c r="AV79" s="331"/>
      <c r="AW79" s="331"/>
      <c r="AX79" s="331"/>
      <c r="AY79" s="331"/>
      <c r="AZ79" s="331"/>
      <c r="BA79" s="331"/>
      <c r="BB79" s="331"/>
      <c r="BC79" s="331"/>
      <c r="BD79" s="331"/>
      <c r="BE79" s="331"/>
      <c r="BF79" s="331"/>
      <c r="BG79" s="331"/>
      <c r="BH79" s="331"/>
      <c r="BI79" s="331"/>
      <c r="BJ79" s="331"/>
      <c r="BK79" s="331"/>
      <c r="BL79" s="331"/>
      <c r="BM79" s="331"/>
      <c r="BN79" s="331"/>
      <c r="BO79" s="331"/>
      <c r="BP79" s="331"/>
      <c r="BQ79" s="331"/>
      <c r="BR79" s="331"/>
      <c r="BS79" s="331"/>
      <c r="BT79" s="331"/>
      <c r="BU79" s="331"/>
      <c r="BV79" s="331"/>
      <c r="BW79" s="331"/>
      <c r="BX79" s="331"/>
      <c r="BY79" s="331"/>
      <c r="BZ79" s="324"/>
      <c r="CA79" s="324"/>
      <c r="CB79" s="324"/>
      <c r="CC79" s="324"/>
      <c r="CD79" s="324"/>
      <c r="CE79" s="324"/>
      <c r="CF79" s="324"/>
      <c r="CG79" s="324"/>
      <c r="CH79" s="324"/>
      <c r="CI79" s="325"/>
    </row>
    <row r="80" spans="1:87" ht="9" customHeight="1" x14ac:dyDescent="0.2">
      <c r="A80" s="335"/>
      <c r="B80" s="237"/>
      <c r="C80" s="237"/>
      <c r="D80" s="237"/>
      <c r="E80" s="237"/>
      <c r="F80" s="237"/>
      <c r="G80" s="237"/>
      <c r="H80" s="237"/>
      <c r="I80" s="237"/>
      <c r="J80" s="237"/>
      <c r="K80" s="237"/>
      <c r="L80" s="237"/>
      <c r="M80" s="237"/>
      <c r="N80" s="237"/>
      <c r="O80" s="237"/>
      <c r="P80" s="237"/>
      <c r="Q80" s="237"/>
      <c r="R80" s="237"/>
      <c r="S80" s="237"/>
      <c r="T80" s="237"/>
      <c r="U80" s="237"/>
      <c r="V80" s="237"/>
      <c r="W80" s="237"/>
      <c r="X80" s="331"/>
      <c r="Y80" s="331"/>
      <c r="Z80" s="331"/>
      <c r="AA80" s="331"/>
      <c r="AB80" s="331"/>
      <c r="AC80" s="331"/>
      <c r="AD80" s="331"/>
      <c r="AE80" s="331"/>
      <c r="AF80" s="331"/>
      <c r="AG80" s="331"/>
      <c r="AH80" s="331"/>
      <c r="AI80" s="331"/>
      <c r="AJ80" s="331"/>
      <c r="AK80" s="331"/>
      <c r="AL80" s="331"/>
      <c r="AM80" s="331"/>
      <c r="AN80" s="331"/>
      <c r="AO80" s="331"/>
      <c r="AP80" s="331"/>
      <c r="AQ80" s="331"/>
      <c r="AR80" s="331"/>
      <c r="AS80" s="331"/>
      <c r="AT80" s="331"/>
      <c r="AU80" s="331"/>
      <c r="AV80" s="331"/>
      <c r="AW80" s="331"/>
      <c r="AX80" s="331"/>
      <c r="AY80" s="331"/>
      <c r="AZ80" s="331"/>
      <c r="BA80" s="331"/>
      <c r="BB80" s="331"/>
      <c r="BC80" s="331"/>
      <c r="BD80" s="331"/>
      <c r="BE80" s="331"/>
      <c r="BF80" s="331"/>
      <c r="BG80" s="331"/>
      <c r="BH80" s="331"/>
      <c r="BI80" s="331"/>
      <c r="BJ80" s="331"/>
      <c r="BK80" s="331"/>
      <c r="BL80" s="331"/>
      <c r="BM80" s="331"/>
      <c r="BN80" s="331"/>
      <c r="BO80" s="331"/>
      <c r="BP80" s="331"/>
      <c r="BQ80" s="331"/>
      <c r="BR80" s="331"/>
      <c r="BS80" s="331"/>
      <c r="BT80" s="331"/>
      <c r="BU80" s="331"/>
      <c r="BV80" s="331"/>
      <c r="BW80" s="331"/>
      <c r="BX80" s="331"/>
      <c r="BY80" s="331"/>
      <c r="BZ80" s="324"/>
      <c r="CA80" s="324"/>
      <c r="CB80" s="324"/>
      <c r="CC80" s="324"/>
      <c r="CD80" s="324"/>
      <c r="CE80" s="324"/>
      <c r="CF80" s="324"/>
      <c r="CG80" s="324"/>
      <c r="CH80" s="324"/>
      <c r="CI80" s="325"/>
    </row>
    <row r="81" spans="1:87" ht="9" customHeight="1" x14ac:dyDescent="0.2">
      <c r="A81" s="335"/>
      <c r="B81" s="237"/>
      <c r="C81" s="237"/>
      <c r="D81" s="237"/>
      <c r="E81" s="237"/>
      <c r="F81" s="237"/>
      <c r="G81" s="237"/>
      <c r="H81" s="237"/>
      <c r="I81" s="237"/>
      <c r="J81" s="237"/>
      <c r="K81" s="237"/>
      <c r="L81" s="237"/>
      <c r="M81" s="237"/>
      <c r="N81" s="237"/>
      <c r="O81" s="237"/>
      <c r="P81" s="237"/>
      <c r="Q81" s="237"/>
      <c r="R81" s="237"/>
      <c r="S81" s="237"/>
      <c r="T81" s="237"/>
      <c r="U81" s="237"/>
      <c r="V81" s="237"/>
      <c r="W81" s="237"/>
      <c r="X81" s="331"/>
      <c r="Y81" s="331"/>
      <c r="Z81" s="331"/>
      <c r="AA81" s="331"/>
      <c r="AB81" s="331"/>
      <c r="AC81" s="331"/>
      <c r="AD81" s="331"/>
      <c r="AE81" s="331"/>
      <c r="AF81" s="331"/>
      <c r="AG81" s="331"/>
      <c r="AH81" s="331"/>
      <c r="AI81" s="331"/>
      <c r="AJ81" s="331"/>
      <c r="AK81" s="331"/>
      <c r="AL81" s="331"/>
      <c r="AM81" s="331"/>
      <c r="AN81" s="331"/>
      <c r="AO81" s="331"/>
      <c r="AP81" s="331"/>
      <c r="AQ81" s="331"/>
      <c r="AR81" s="331"/>
      <c r="AS81" s="331"/>
      <c r="AT81" s="331"/>
      <c r="AU81" s="331"/>
      <c r="AV81" s="331"/>
      <c r="AW81" s="331"/>
      <c r="AX81" s="331"/>
      <c r="AY81" s="331"/>
      <c r="AZ81" s="331"/>
      <c r="BA81" s="331"/>
      <c r="BB81" s="331"/>
      <c r="BC81" s="331"/>
      <c r="BD81" s="331"/>
      <c r="BE81" s="331"/>
      <c r="BF81" s="331"/>
      <c r="BG81" s="331"/>
      <c r="BH81" s="331"/>
      <c r="BI81" s="331"/>
      <c r="BJ81" s="331"/>
      <c r="BK81" s="331"/>
      <c r="BL81" s="331"/>
      <c r="BM81" s="331"/>
      <c r="BN81" s="331"/>
      <c r="BO81" s="331"/>
      <c r="BP81" s="331"/>
      <c r="BQ81" s="331"/>
      <c r="BR81" s="331"/>
      <c r="BS81" s="331"/>
      <c r="BT81" s="331"/>
      <c r="BU81" s="331"/>
      <c r="BV81" s="331"/>
      <c r="BW81" s="331"/>
      <c r="BX81" s="331"/>
      <c r="BY81" s="331"/>
      <c r="BZ81" s="324"/>
      <c r="CA81" s="324"/>
      <c r="CB81" s="324"/>
      <c r="CC81" s="324"/>
      <c r="CD81" s="324"/>
      <c r="CE81" s="324"/>
      <c r="CF81" s="324"/>
      <c r="CG81" s="324"/>
      <c r="CH81" s="324"/>
      <c r="CI81" s="325"/>
    </row>
    <row r="82" spans="1:87" ht="9" customHeight="1" thickBot="1" x14ac:dyDescent="0.25">
      <c r="A82" s="336"/>
      <c r="B82" s="337"/>
      <c r="C82" s="337"/>
      <c r="D82" s="337"/>
      <c r="E82" s="337"/>
      <c r="F82" s="337"/>
      <c r="G82" s="337"/>
      <c r="H82" s="337"/>
      <c r="I82" s="337"/>
      <c r="J82" s="337"/>
      <c r="K82" s="337"/>
      <c r="L82" s="337"/>
      <c r="M82" s="337"/>
      <c r="N82" s="337"/>
      <c r="O82" s="337"/>
      <c r="P82" s="337"/>
      <c r="Q82" s="337"/>
      <c r="R82" s="337"/>
      <c r="S82" s="337"/>
      <c r="T82" s="337"/>
      <c r="U82" s="337"/>
      <c r="V82" s="337"/>
      <c r="W82" s="337"/>
      <c r="X82" s="332"/>
      <c r="Y82" s="332"/>
      <c r="Z82" s="332"/>
      <c r="AA82" s="332"/>
      <c r="AB82" s="332"/>
      <c r="AC82" s="332"/>
      <c r="AD82" s="332"/>
      <c r="AE82" s="332"/>
      <c r="AF82" s="332"/>
      <c r="AG82" s="332"/>
      <c r="AH82" s="332"/>
      <c r="AI82" s="332"/>
      <c r="AJ82" s="332"/>
      <c r="AK82" s="332"/>
      <c r="AL82" s="332"/>
      <c r="AM82" s="332"/>
      <c r="AN82" s="332"/>
      <c r="AO82" s="332"/>
      <c r="AP82" s="332"/>
      <c r="AQ82" s="332"/>
      <c r="AR82" s="332"/>
      <c r="AS82" s="332"/>
      <c r="AT82" s="332"/>
      <c r="AU82" s="332"/>
      <c r="AV82" s="332"/>
      <c r="AW82" s="332"/>
      <c r="AX82" s="332"/>
      <c r="AY82" s="332"/>
      <c r="AZ82" s="332"/>
      <c r="BA82" s="332"/>
      <c r="BB82" s="332"/>
      <c r="BC82" s="332"/>
      <c r="BD82" s="332"/>
      <c r="BE82" s="332"/>
      <c r="BF82" s="332"/>
      <c r="BG82" s="332"/>
      <c r="BH82" s="332"/>
      <c r="BI82" s="332"/>
      <c r="BJ82" s="332"/>
      <c r="BK82" s="332"/>
      <c r="BL82" s="332"/>
      <c r="BM82" s="332"/>
      <c r="BN82" s="332"/>
      <c r="BO82" s="332"/>
      <c r="BP82" s="332"/>
      <c r="BQ82" s="332"/>
      <c r="BR82" s="332"/>
      <c r="BS82" s="332"/>
      <c r="BT82" s="332"/>
      <c r="BU82" s="332"/>
      <c r="BV82" s="332"/>
      <c r="BW82" s="332"/>
      <c r="BX82" s="332"/>
      <c r="BY82" s="332"/>
      <c r="BZ82" s="326"/>
      <c r="CA82" s="326"/>
      <c r="CB82" s="326"/>
      <c r="CC82" s="326"/>
      <c r="CD82" s="326"/>
      <c r="CE82" s="326"/>
      <c r="CF82" s="326"/>
      <c r="CG82" s="326"/>
      <c r="CH82" s="326"/>
      <c r="CI82" s="327"/>
    </row>
    <row r="83" spans="1:87" ht="9" customHeight="1" thickTop="1" x14ac:dyDescent="0.2">
      <c r="A83" s="333">
        <v>2</v>
      </c>
      <c r="B83" s="334"/>
      <c r="C83" s="334"/>
      <c r="D83" s="334" t="str">
        <f>IFERROR(VLOOKUP($M$27,OPTIONS!$A$23:$G$24,6,0),"")</f>
        <v/>
      </c>
      <c r="E83" s="334"/>
      <c r="F83" s="334"/>
      <c r="G83" s="334"/>
      <c r="H83" s="334"/>
      <c r="I83" s="334"/>
      <c r="J83" s="334"/>
      <c r="K83" s="334"/>
      <c r="L83" s="334"/>
      <c r="M83" s="334"/>
      <c r="N83" s="334"/>
      <c r="O83" s="334"/>
      <c r="P83" s="334"/>
      <c r="Q83" s="334"/>
      <c r="R83" s="334"/>
      <c r="S83" s="334"/>
      <c r="T83" s="334"/>
      <c r="U83" s="334"/>
      <c r="V83" s="334"/>
      <c r="W83" s="334"/>
      <c r="X83" s="338"/>
      <c r="Y83" s="338"/>
      <c r="Z83" s="338"/>
      <c r="AA83" s="338"/>
      <c r="AB83" s="338"/>
      <c r="AC83" s="338"/>
      <c r="AD83" s="338"/>
      <c r="AE83" s="338"/>
      <c r="AF83" s="338"/>
      <c r="AG83" s="338"/>
      <c r="AH83" s="338"/>
      <c r="AI83" s="338"/>
      <c r="AJ83" s="338"/>
      <c r="AK83" s="338"/>
      <c r="AL83" s="338"/>
      <c r="AM83" s="338"/>
      <c r="AN83" s="338"/>
      <c r="AO83" s="338"/>
      <c r="AP83" s="338"/>
      <c r="AQ83" s="338"/>
      <c r="AR83" s="338"/>
      <c r="AS83" s="338"/>
      <c r="AT83" s="338"/>
      <c r="AU83" s="338"/>
      <c r="AV83" s="338"/>
      <c r="AW83" s="338"/>
      <c r="AX83" s="338"/>
      <c r="AY83" s="338"/>
      <c r="AZ83" s="338"/>
      <c r="BA83" s="338"/>
      <c r="BB83" s="338"/>
      <c r="BC83" s="338"/>
      <c r="BD83" s="338"/>
      <c r="BE83" s="338"/>
      <c r="BF83" s="338"/>
      <c r="BG83" s="338"/>
      <c r="BH83" s="338"/>
      <c r="BI83" s="338"/>
      <c r="BJ83" s="338"/>
      <c r="BK83" s="338"/>
      <c r="BL83" s="338"/>
      <c r="BM83" s="338"/>
      <c r="BN83" s="338"/>
      <c r="BO83" s="338"/>
      <c r="BP83" s="338"/>
      <c r="BQ83" s="338"/>
      <c r="BR83" s="338"/>
      <c r="BS83" s="338"/>
      <c r="BT83" s="338"/>
      <c r="BU83" s="338"/>
      <c r="BV83" s="338"/>
      <c r="BW83" s="338"/>
      <c r="BX83" s="338"/>
      <c r="BY83" s="338"/>
      <c r="BZ83" s="322"/>
      <c r="CA83" s="322"/>
      <c r="CB83" s="322"/>
      <c r="CC83" s="322"/>
      <c r="CD83" s="322"/>
      <c r="CE83" s="322"/>
      <c r="CF83" s="322"/>
      <c r="CG83" s="322"/>
      <c r="CH83" s="322"/>
      <c r="CI83" s="323"/>
    </row>
    <row r="84" spans="1:87" ht="9" customHeight="1" x14ac:dyDescent="0.2">
      <c r="A84" s="335"/>
      <c r="B84" s="237"/>
      <c r="C84" s="237"/>
      <c r="D84" s="237"/>
      <c r="E84" s="237"/>
      <c r="F84" s="237"/>
      <c r="G84" s="237"/>
      <c r="H84" s="237"/>
      <c r="I84" s="237"/>
      <c r="J84" s="237"/>
      <c r="K84" s="237"/>
      <c r="L84" s="237"/>
      <c r="M84" s="237"/>
      <c r="N84" s="237"/>
      <c r="O84" s="237"/>
      <c r="P84" s="237"/>
      <c r="Q84" s="237"/>
      <c r="R84" s="237"/>
      <c r="S84" s="237"/>
      <c r="T84" s="237"/>
      <c r="U84" s="237"/>
      <c r="V84" s="237"/>
      <c r="W84" s="237"/>
      <c r="X84" s="331"/>
      <c r="Y84" s="331"/>
      <c r="Z84" s="331"/>
      <c r="AA84" s="331"/>
      <c r="AB84" s="331"/>
      <c r="AC84" s="331"/>
      <c r="AD84" s="331"/>
      <c r="AE84" s="331"/>
      <c r="AF84" s="331"/>
      <c r="AG84" s="331"/>
      <c r="AH84" s="331"/>
      <c r="AI84" s="331"/>
      <c r="AJ84" s="331"/>
      <c r="AK84" s="331"/>
      <c r="AL84" s="331"/>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1"/>
      <c r="BI84" s="331"/>
      <c r="BJ84" s="331"/>
      <c r="BK84" s="331"/>
      <c r="BL84" s="331"/>
      <c r="BM84" s="331"/>
      <c r="BN84" s="331"/>
      <c r="BO84" s="331"/>
      <c r="BP84" s="331"/>
      <c r="BQ84" s="331"/>
      <c r="BR84" s="331"/>
      <c r="BS84" s="331"/>
      <c r="BT84" s="331"/>
      <c r="BU84" s="331"/>
      <c r="BV84" s="331"/>
      <c r="BW84" s="331"/>
      <c r="BX84" s="331"/>
      <c r="BY84" s="331"/>
      <c r="BZ84" s="324"/>
      <c r="CA84" s="324"/>
      <c r="CB84" s="324"/>
      <c r="CC84" s="324"/>
      <c r="CD84" s="324"/>
      <c r="CE84" s="324"/>
      <c r="CF84" s="324"/>
      <c r="CG84" s="324"/>
      <c r="CH84" s="324"/>
      <c r="CI84" s="325"/>
    </row>
    <row r="85" spans="1:87" ht="9" customHeight="1" x14ac:dyDescent="0.2">
      <c r="A85" s="335"/>
      <c r="B85" s="237"/>
      <c r="C85" s="237"/>
      <c r="D85" s="237"/>
      <c r="E85" s="237"/>
      <c r="F85" s="237"/>
      <c r="G85" s="237"/>
      <c r="H85" s="237"/>
      <c r="I85" s="237"/>
      <c r="J85" s="237"/>
      <c r="K85" s="237"/>
      <c r="L85" s="237"/>
      <c r="M85" s="237"/>
      <c r="N85" s="237"/>
      <c r="O85" s="237"/>
      <c r="P85" s="237"/>
      <c r="Q85" s="237"/>
      <c r="R85" s="237"/>
      <c r="S85" s="237"/>
      <c r="T85" s="237"/>
      <c r="U85" s="237"/>
      <c r="V85" s="237"/>
      <c r="W85" s="237"/>
      <c r="X85" s="331"/>
      <c r="Y85" s="331"/>
      <c r="Z85" s="331"/>
      <c r="AA85" s="331"/>
      <c r="AB85" s="331"/>
      <c r="AC85" s="331"/>
      <c r="AD85" s="331"/>
      <c r="AE85" s="331"/>
      <c r="AF85" s="331"/>
      <c r="AG85" s="331"/>
      <c r="AH85" s="331"/>
      <c r="AI85" s="331"/>
      <c r="AJ85" s="331"/>
      <c r="AK85" s="331"/>
      <c r="AL85" s="331"/>
      <c r="AM85" s="331"/>
      <c r="AN85" s="331"/>
      <c r="AO85" s="331"/>
      <c r="AP85" s="331"/>
      <c r="AQ85" s="331"/>
      <c r="AR85" s="331"/>
      <c r="AS85" s="331"/>
      <c r="AT85" s="331"/>
      <c r="AU85" s="331"/>
      <c r="AV85" s="331"/>
      <c r="AW85" s="331"/>
      <c r="AX85" s="331"/>
      <c r="AY85" s="331"/>
      <c r="AZ85" s="331"/>
      <c r="BA85" s="331"/>
      <c r="BB85" s="331"/>
      <c r="BC85" s="331"/>
      <c r="BD85" s="331"/>
      <c r="BE85" s="331"/>
      <c r="BF85" s="331"/>
      <c r="BG85" s="331"/>
      <c r="BH85" s="331"/>
      <c r="BI85" s="331"/>
      <c r="BJ85" s="331"/>
      <c r="BK85" s="331"/>
      <c r="BL85" s="331"/>
      <c r="BM85" s="331"/>
      <c r="BN85" s="331"/>
      <c r="BO85" s="331"/>
      <c r="BP85" s="331"/>
      <c r="BQ85" s="331"/>
      <c r="BR85" s="331"/>
      <c r="BS85" s="331"/>
      <c r="BT85" s="331"/>
      <c r="BU85" s="331"/>
      <c r="BV85" s="331"/>
      <c r="BW85" s="331"/>
      <c r="BX85" s="331"/>
      <c r="BY85" s="331"/>
      <c r="BZ85" s="324"/>
      <c r="CA85" s="324"/>
      <c r="CB85" s="324"/>
      <c r="CC85" s="324"/>
      <c r="CD85" s="324"/>
      <c r="CE85" s="324"/>
      <c r="CF85" s="324"/>
      <c r="CG85" s="324"/>
      <c r="CH85" s="324"/>
      <c r="CI85" s="325"/>
    </row>
    <row r="86" spans="1:87" ht="9" customHeight="1" x14ac:dyDescent="0.2">
      <c r="A86" s="335"/>
      <c r="B86" s="237"/>
      <c r="C86" s="237"/>
      <c r="D86" s="237"/>
      <c r="E86" s="237"/>
      <c r="F86" s="237"/>
      <c r="G86" s="237"/>
      <c r="H86" s="237"/>
      <c r="I86" s="237"/>
      <c r="J86" s="237"/>
      <c r="K86" s="237"/>
      <c r="L86" s="237"/>
      <c r="M86" s="237"/>
      <c r="N86" s="237"/>
      <c r="O86" s="237"/>
      <c r="P86" s="237"/>
      <c r="Q86" s="237"/>
      <c r="R86" s="237"/>
      <c r="S86" s="237"/>
      <c r="T86" s="237"/>
      <c r="U86" s="237"/>
      <c r="V86" s="237"/>
      <c r="W86" s="237"/>
      <c r="X86" s="331"/>
      <c r="Y86" s="331"/>
      <c r="Z86" s="331"/>
      <c r="AA86" s="331"/>
      <c r="AB86" s="331"/>
      <c r="AC86" s="331"/>
      <c r="AD86" s="331"/>
      <c r="AE86" s="331"/>
      <c r="AF86" s="331"/>
      <c r="AG86" s="331"/>
      <c r="AH86" s="331"/>
      <c r="AI86" s="331"/>
      <c r="AJ86" s="331"/>
      <c r="AK86" s="331"/>
      <c r="AL86" s="331"/>
      <c r="AM86" s="331"/>
      <c r="AN86" s="331"/>
      <c r="AO86" s="331"/>
      <c r="AP86" s="331"/>
      <c r="AQ86" s="331"/>
      <c r="AR86" s="331"/>
      <c r="AS86" s="331"/>
      <c r="AT86" s="331"/>
      <c r="AU86" s="331"/>
      <c r="AV86" s="331"/>
      <c r="AW86" s="331"/>
      <c r="AX86" s="331"/>
      <c r="AY86" s="331"/>
      <c r="AZ86" s="331"/>
      <c r="BA86" s="331"/>
      <c r="BB86" s="331"/>
      <c r="BC86" s="331"/>
      <c r="BD86" s="331"/>
      <c r="BE86" s="331"/>
      <c r="BF86" s="331"/>
      <c r="BG86" s="331"/>
      <c r="BH86" s="331"/>
      <c r="BI86" s="331"/>
      <c r="BJ86" s="331"/>
      <c r="BK86" s="331"/>
      <c r="BL86" s="331"/>
      <c r="BM86" s="331"/>
      <c r="BN86" s="331"/>
      <c r="BO86" s="331"/>
      <c r="BP86" s="331"/>
      <c r="BQ86" s="331"/>
      <c r="BR86" s="331"/>
      <c r="BS86" s="331"/>
      <c r="BT86" s="331"/>
      <c r="BU86" s="331"/>
      <c r="BV86" s="331"/>
      <c r="BW86" s="331"/>
      <c r="BX86" s="331"/>
      <c r="BY86" s="331"/>
      <c r="BZ86" s="324"/>
      <c r="CA86" s="324"/>
      <c r="CB86" s="324"/>
      <c r="CC86" s="324"/>
      <c r="CD86" s="324"/>
      <c r="CE86" s="324"/>
      <c r="CF86" s="324"/>
      <c r="CG86" s="324"/>
      <c r="CH86" s="324"/>
      <c r="CI86" s="325"/>
    </row>
    <row r="87" spans="1:87" ht="9" customHeight="1" x14ac:dyDescent="0.2">
      <c r="A87" s="335"/>
      <c r="B87" s="237"/>
      <c r="C87" s="237"/>
      <c r="D87" s="237"/>
      <c r="E87" s="237"/>
      <c r="F87" s="237"/>
      <c r="G87" s="237"/>
      <c r="H87" s="237"/>
      <c r="I87" s="237"/>
      <c r="J87" s="237"/>
      <c r="K87" s="237"/>
      <c r="L87" s="237"/>
      <c r="M87" s="237"/>
      <c r="N87" s="237"/>
      <c r="O87" s="237"/>
      <c r="P87" s="237"/>
      <c r="Q87" s="237"/>
      <c r="R87" s="237"/>
      <c r="S87" s="237"/>
      <c r="T87" s="237"/>
      <c r="U87" s="237"/>
      <c r="V87" s="237"/>
      <c r="W87" s="237"/>
      <c r="X87" s="331"/>
      <c r="Y87" s="331"/>
      <c r="Z87" s="331"/>
      <c r="AA87" s="331"/>
      <c r="AB87" s="331"/>
      <c r="AC87" s="331"/>
      <c r="AD87" s="331"/>
      <c r="AE87" s="331"/>
      <c r="AF87" s="331"/>
      <c r="AG87" s="331"/>
      <c r="AH87" s="331"/>
      <c r="AI87" s="331"/>
      <c r="AJ87" s="331"/>
      <c r="AK87" s="331"/>
      <c r="AL87" s="331"/>
      <c r="AM87" s="331"/>
      <c r="AN87" s="331"/>
      <c r="AO87" s="331"/>
      <c r="AP87" s="331"/>
      <c r="AQ87" s="331"/>
      <c r="AR87" s="331"/>
      <c r="AS87" s="331"/>
      <c r="AT87" s="331"/>
      <c r="AU87" s="331"/>
      <c r="AV87" s="331"/>
      <c r="AW87" s="331"/>
      <c r="AX87" s="331"/>
      <c r="AY87" s="331"/>
      <c r="AZ87" s="331"/>
      <c r="BA87" s="331"/>
      <c r="BB87" s="331"/>
      <c r="BC87" s="331"/>
      <c r="BD87" s="331"/>
      <c r="BE87" s="331"/>
      <c r="BF87" s="331"/>
      <c r="BG87" s="331"/>
      <c r="BH87" s="331"/>
      <c r="BI87" s="331"/>
      <c r="BJ87" s="331"/>
      <c r="BK87" s="331"/>
      <c r="BL87" s="331"/>
      <c r="BM87" s="331"/>
      <c r="BN87" s="331"/>
      <c r="BO87" s="331"/>
      <c r="BP87" s="331"/>
      <c r="BQ87" s="331"/>
      <c r="BR87" s="331"/>
      <c r="BS87" s="331"/>
      <c r="BT87" s="331"/>
      <c r="BU87" s="331"/>
      <c r="BV87" s="331"/>
      <c r="BW87" s="331"/>
      <c r="BX87" s="331"/>
      <c r="BY87" s="331"/>
      <c r="BZ87" s="324"/>
      <c r="CA87" s="324"/>
      <c r="CB87" s="324"/>
      <c r="CC87" s="324"/>
      <c r="CD87" s="324"/>
      <c r="CE87" s="324"/>
      <c r="CF87" s="324"/>
      <c r="CG87" s="324"/>
      <c r="CH87" s="324"/>
      <c r="CI87" s="325"/>
    </row>
    <row r="88" spans="1:87" ht="9" customHeight="1" thickBot="1" x14ac:dyDescent="0.25">
      <c r="A88" s="336"/>
      <c r="B88" s="337"/>
      <c r="C88" s="337"/>
      <c r="D88" s="337"/>
      <c r="E88" s="337"/>
      <c r="F88" s="337"/>
      <c r="G88" s="337"/>
      <c r="H88" s="337"/>
      <c r="I88" s="337"/>
      <c r="J88" s="337"/>
      <c r="K88" s="337"/>
      <c r="L88" s="337"/>
      <c r="M88" s="337"/>
      <c r="N88" s="337"/>
      <c r="O88" s="337"/>
      <c r="P88" s="337"/>
      <c r="Q88" s="337"/>
      <c r="R88" s="337"/>
      <c r="S88" s="337"/>
      <c r="T88" s="337"/>
      <c r="U88" s="337"/>
      <c r="V88" s="337"/>
      <c r="W88" s="337"/>
      <c r="X88" s="332"/>
      <c r="Y88" s="332"/>
      <c r="Z88" s="332"/>
      <c r="AA88" s="332"/>
      <c r="AB88" s="332"/>
      <c r="AC88" s="332"/>
      <c r="AD88" s="332"/>
      <c r="AE88" s="332"/>
      <c r="AF88" s="332"/>
      <c r="AG88" s="332"/>
      <c r="AH88" s="332"/>
      <c r="AI88" s="332"/>
      <c r="AJ88" s="332"/>
      <c r="AK88" s="332"/>
      <c r="AL88" s="332"/>
      <c r="AM88" s="332"/>
      <c r="AN88" s="332"/>
      <c r="AO88" s="332"/>
      <c r="AP88" s="332"/>
      <c r="AQ88" s="332"/>
      <c r="AR88" s="332"/>
      <c r="AS88" s="332"/>
      <c r="AT88" s="332"/>
      <c r="AU88" s="332"/>
      <c r="AV88" s="332"/>
      <c r="AW88" s="332"/>
      <c r="AX88" s="332"/>
      <c r="AY88" s="332"/>
      <c r="AZ88" s="332"/>
      <c r="BA88" s="332"/>
      <c r="BB88" s="332"/>
      <c r="BC88" s="332"/>
      <c r="BD88" s="332"/>
      <c r="BE88" s="332"/>
      <c r="BF88" s="332"/>
      <c r="BG88" s="332"/>
      <c r="BH88" s="332"/>
      <c r="BI88" s="332"/>
      <c r="BJ88" s="332"/>
      <c r="BK88" s="332"/>
      <c r="BL88" s="332"/>
      <c r="BM88" s="332"/>
      <c r="BN88" s="332"/>
      <c r="BO88" s="332"/>
      <c r="BP88" s="332"/>
      <c r="BQ88" s="332"/>
      <c r="BR88" s="332"/>
      <c r="BS88" s="332"/>
      <c r="BT88" s="332"/>
      <c r="BU88" s="332"/>
      <c r="BV88" s="332"/>
      <c r="BW88" s="332"/>
      <c r="BX88" s="332"/>
      <c r="BY88" s="332"/>
      <c r="BZ88" s="326"/>
      <c r="CA88" s="326"/>
      <c r="CB88" s="326"/>
      <c r="CC88" s="326"/>
      <c r="CD88" s="326"/>
      <c r="CE88" s="326"/>
      <c r="CF88" s="326"/>
      <c r="CG88" s="326"/>
      <c r="CH88" s="326"/>
      <c r="CI88" s="327"/>
    </row>
    <row r="89" spans="1:87" ht="9" customHeight="1" thickTop="1" x14ac:dyDescent="0.2">
      <c r="A89" s="333">
        <v>3</v>
      </c>
      <c r="B89" s="334"/>
      <c r="C89" s="334"/>
      <c r="D89" s="334" t="str">
        <f>IFERROR(VLOOKUP($M$27,OPTIONS!$A$23:$G$24,7,0),"")</f>
        <v/>
      </c>
      <c r="E89" s="334"/>
      <c r="F89" s="334"/>
      <c r="G89" s="334"/>
      <c r="H89" s="334"/>
      <c r="I89" s="334"/>
      <c r="J89" s="334"/>
      <c r="K89" s="334"/>
      <c r="L89" s="334"/>
      <c r="M89" s="334"/>
      <c r="N89" s="334"/>
      <c r="O89" s="334"/>
      <c r="P89" s="334"/>
      <c r="Q89" s="334"/>
      <c r="R89" s="334"/>
      <c r="S89" s="334"/>
      <c r="T89" s="334"/>
      <c r="U89" s="334"/>
      <c r="V89" s="334"/>
      <c r="W89" s="334"/>
      <c r="X89" s="338"/>
      <c r="Y89" s="338"/>
      <c r="Z89" s="338"/>
      <c r="AA89" s="338"/>
      <c r="AB89" s="338"/>
      <c r="AC89" s="338"/>
      <c r="AD89" s="338"/>
      <c r="AE89" s="338"/>
      <c r="AF89" s="338"/>
      <c r="AG89" s="338"/>
      <c r="AH89" s="338"/>
      <c r="AI89" s="338"/>
      <c r="AJ89" s="338"/>
      <c r="AK89" s="338"/>
      <c r="AL89" s="338"/>
      <c r="AM89" s="338"/>
      <c r="AN89" s="338"/>
      <c r="AO89" s="338"/>
      <c r="AP89" s="338"/>
      <c r="AQ89" s="338"/>
      <c r="AR89" s="338"/>
      <c r="AS89" s="338"/>
      <c r="AT89" s="338"/>
      <c r="AU89" s="338"/>
      <c r="AV89" s="338"/>
      <c r="AW89" s="338"/>
      <c r="AX89" s="338"/>
      <c r="AY89" s="338"/>
      <c r="AZ89" s="338"/>
      <c r="BA89" s="338"/>
      <c r="BB89" s="338"/>
      <c r="BC89" s="338"/>
      <c r="BD89" s="338"/>
      <c r="BE89" s="338"/>
      <c r="BF89" s="338"/>
      <c r="BG89" s="338"/>
      <c r="BH89" s="338"/>
      <c r="BI89" s="338"/>
      <c r="BJ89" s="338"/>
      <c r="BK89" s="338"/>
      <c r="BL89" s="338"/>
      <c r="BM89" s="338"/>
      <c r="BN89" s="338"/>
      <c r="BO89" s="338"/>
      <c r="BP89" s="338"/>
      <c r="BQ89" s="338"/>
      <c r="BR89" s="338"/>
      <c r="BS89" s="338"/>
      <c r="BT89" s="338"/>
      <c r="BU89" s="338"/>
      <c r="BV89" s="338"/>
      <c r="BW89" s="338"/>
      <c r="BX89" s="338"/>
      <c r="BY89" s="338"/>
      <c r="BZ89" s="322"/>
      <c r="CA89" s="322"/>
      <c r="CB89" s="322"/>
      <c r="CC89" s="322"/>
      <c r="CD89" s="322"/>
      <c r="CE89" s="322"/>
      <c r="CF89" s="322"/>
      <c r="CG89" s="322"/>
      <c r="CH89" s="322"/>
      <c r="CI89" s="323"/>
    </row>
    <row r="90" spans="1:87" ht="9" customHeight="1" x14ac:dyDescent="0.2">
      <c r="A90" s="335"/>
      <c r="B90" s="237"/>
      <c r="C90" s="237"/>
      <c r="D90" s="237"/>
      <c r="E90" s="237"/>
      <c r="F90" s="237"/>
      <c r="G90" s="237"/>
      <c r="H90" s="237"/>
      <c r="I90" s="237"/>
      <c r="J90" s="237"/>
      <c r="K90" s="237"/>
      <c r="L90" s="237"/>
      <c r="M90" s="237"/>
      <c r="N90" s="237"/>
      <c r="O90" s="237"/>
      <c r="P90" s="237"/>
      <c r="Q90" s="237"/>
      <c r="R90" s="237"/>
      <c r="S90" s="237"/>
      <c r="T90" s="237"/>
      <c r="U90" s="237"/>
      <c r="V90" s="237"/>
      <c r="W90" s="237"/>
      <c r="X90" s="331"/>
      <c r="Y90" s="331"/>
      <c r="Z90" s="331"/>
      <c r="AA90" s="331"/>
      <c r="AB90" s="331"/>
      <c r="AC90" s="331"/>
      <c r="AD90" s="331"/>
      <c r="AE90" s="331"/>
      <c r="AF90" s="331"/>
      <c r="AG90" s="331"/>
      <c r="AH90" s="331"/>
      <c r="AI90" s="331"/>
      <c r="AJ90" s="331"/>
      <c r="AK90" s="331"/>
      <c r="AL90" s="331"/>
      <c r="AM90" s="331"/>
      <c r="AN90" s="331"/>
      <c r="AO90" s="331"/>
      <c r="AP90" s="331"/>
      <c r="AQ90" s="331"/>
      <c r="AR90" s="331"/>
      <c r="AS90" s="331"/>
      <c r="AT90" s="331"/>
      <c r="AU90" s="331"/>
      <c r="AV90" s="331"/>
      <c r="AW90" s="331"/>
      <c r="AX90" s="331"/>
      <c r="AY90" s="331"/>
      <c r="AZ90" s="331"/>
      <c r="BA90" s="331"/>
      <c r="BB90" s="331"/>
      <c r="BC90" s="331"/>
      <c r="BD90" s="331"/>
      <c r="BE90" s="331"/>
      <c r="BF90" s="331"/>
      <c r="BG90" s="331"/>
      <c r="BH90" s="331"/>
      <c r="BI90" s="331"/>
      <c r="BJ90" s="331"/>
      <c r="BK90" s="331"/>
      <c r="BL90" s="331"/>
      <c r="BM90" s="331"/>
      <c r="BN90" s="331"/>
      <c r="BO90" s="331"/>
      <c r="BP90" s="331"/>
      <c r="BQ90" s="331"/>
      <c r="BR90" s="331"/>
      <c r="BS90" s="331"/>
      <c r="BT90" s="331"/>
      <c r="BU90" s="331"/>
      <c r="BV90" s="331"/>
      <c r="BW90" s="331"/>
      <c r="BX90" s="331"/>
      <c r="BY90" s="331"/>
      <c r="BZ90" s="324"/>
      <c r="CA90" s="324"/>
      <c r="CB90" s="324"/>
      <c r="CC90" s="324"/>
      <c r="CD90" s="324"/>
      <c r="CE90" s="324"/>
      <c r="CF90" s="324"/>
      <c r="CG90" s="324"/>
      <c r="CH90" s="324"/>
      <c r="CI90" s="325"/>
    </row>
    <row r="91" spans="1:87" ht="9" customHeight="1" x14ac:dyDescent="0.2">
      <c r="A91" s="335"/>
      <c r="B91" s="237"/>
      <c r="C91" s="237"/>
      <c r="D91" s="237"/>
      <c r="E91" s="237"/>
      <c r="F91" s="237"/>
      <c r="G91" s="237"/>
      <c r="H91" s="237"/>
      <c r="I91" s="237"/>
      <c r="J91" s="237"/>
      <c r="K91" s="237"/>
      <c r="L91" s="237"/>
      <c r="M91" s="237"/>
      <c r="N91" s="237"/>
      <c r="O91" s="237"/>
      <c r="P91" s="237"/>
      <c r="Q91" s="237"/>
      <c r="R91" s="237"/>
      <c r="S91" s="237"/>
      <c r="T91" s="237"/>
      <c r="U91" s="237"/>
      <c r="V91" s="237"/>
      <c r="W91" s="237"/>
      <c r="X91" s="331"/>
      <c r="Y91" s="331"/>
      <c r="Z91" s="331"/>
      <c r="AA91" s="331"/>
      <c r="AB91" s="331"/>
      <c r="AC91" s="331"/>
      <c r="AD91" s="331"/>
      <c r="AE91" s="331"/>
      <c r="AF91" s="331"/>
      <c r="AG91" s="331"/>
      <c r="AH91" s="331"/>
      <c r="AI91" s="331"/>
      <c r="AJ91" s="331"/>
      <c r="AK91" s="331"/>
      <c r="AL91" s="331"/>
      <c r="AM91" s="331"/>
      <c r="AN91" s="331"/>
      <c r="AO91" s="331"/>
      <c r="AP91" s="331"/>
      <c r="AQ91" s="331"/>
      <c r="AR91" s="331"/>
      <c r="AS91" s="331"/>
      <c r="AT91" s="331"/>
      <c r="AU91" s="331"/>
      <c r="AV91" s="331"/>
      <c r="AW91" s="331"/>
      <c r="AX91" s="331"/>
      <c r="AY91" s="331"/>
      <c r="AZ91" s="331"/>
      <c r="BA91" s="331"/>
      <c r="BB91" s="331"/>
      <c r="BC91" s="331"/>
      <c r="BD91" s="331"/>
      <c r="BE91" s="331"/>
      <c r="BF91" s="331"/>
      <c r="BG91" s="331"/>
      <c r="BH91" s="331"/>
      <c r="BI91" s="331"/>
      <c r="BJ91" s="331"/>
      <c r="BK91" s="331"/>
      <c r="BL91" s="331"/>
      <c r="BM91" s="331"/>
      <c r="BN91" s="331"/>
      <c r="BO91" s="331"/>
      <c r="BP91" s="331"/>
      <c r="BQ91" s="331"/>
      <c r="BR91" s="331"/>
      <c r="BS91" s="331"/>
      <c r="BT91" s="331"/>
      <c r="BU91" s="331"/>
      <c r="BV91" s="331"/>
      <c r="BW91" s="331"/>
      <c r="BX91" s="331"/>
      <c r="BY91" s="331"/>
      <c r="BZ91" s="324"/>
      <c r="CA91" s="324"/>
      <c r="CB91" s="324"/>
      <c r="CC91" s="324"/>
      <c r="CD91" s="324"/>
      <c r="CE91" s="324"/>
      <c r="CF91" s="324"/>
      <c r="CG91" s="324"/>
      <c r="CH91" s="324"/>
      <c r="CI91" s="325"/>
    </row>
    <row r="92" spans="1:87" ht="9" customHeight="1" x14ac:dyDescent="0.2">
      <c r="A92" s="335"/>
      <c r="B92" s="237"/>
      <c r="C92" s="237"/>
      <c r="D92" s="237"/>
      <c r="E92" s="237"/>
      <c r="F92" s="237"/>
      <c r="G92" s="237"/>
      <c r="H92" s="237"/>
      <c r="I92" s="237"/>
      <c r="J92" s="237"/>
      <c r="K92" s="237"/>
      <c r="L92" s="237"/>
      <c r="M92" s="237"/>
      <c r="N92" s="237"/>
      <c r="O92" s="237"/>
      <c r="P92" s="237"/>
      <c r="Q92" s="237"/>
      <c r="R92" s="237"/>
      <c r="S92" s="237"/>
      <c r="T92" s="237"/>
      <c r="U92" s="237"/>
      <c r="V92" s="237"/>
      <c r="W92" s="237"/>
      <c r="X92" s="331"/>
      <c r="Y92" s="331"/>
      <c r="Z92" s="331"/>
      <c r="AA92" s="331"/>
      <c r="AB92" s="331"/>
      <c r="AC92" s="331"/>
      <c r="AD92" s="331"/>
      <c r="AE92" s="331"/>
      <c r="AF92" s="331"/>
      <c r="AG92" s="331"/>
      <c r="AH92" s="331"/>
      <c r="AI92" s="331"/>
      <c r="AJ92" s="331"/>
      <c r="AK92" s="331"/>
      <c r="AL92" s="331"/>
      <c r="AM92" s="331"/>
      <c r="AN92" s="331"/>
      <c r="AO92" s="331"/>
      <c r="AP92" s="331"/>
      <c r="AQ92" s="331"/>
      <c r="AR92" s="331"/>
      <c r="AS92" s="331"/>
      <c r="AT92" s="331"/>
      <c r="AU92" s="331"/>
      <c r="AV92" s="331"/>
      <c r="AW92" s="331"/>
      <c r="AX92" s="331"/>
      <c r="AY92" s="331"/>
      <c r="AZ92" s="331"/>
      <c r="BA92" s="331"/>
      <c r="BB92" s="331"/>
      <c r="BC92" s="331"/>
      <c r="BD92" s="331"/>
      <c r="BE92" s="331"/>
      <c r="BF92" s="331"/>
      <c r="BG92" s="331"/>
      <c r="BH92" s="331"/>
      <c r="BI92" s="331"/>
      <c r="BJ92" s="331"/>
      <c r="BK92" s="331"/>
      <c r="BL92" s="331"/>
      <c r="BM92" s="331"/>
      <c r="BN92" s="331"/>
      <c r="BO92" s="331"/>
      <c r="BP92" s="331"/>
      <c r="BQ92" s="331"/>
      <c r="BR92" s="331"/>
      <c r="BS92" s="331"/>
      <c r="BT92" s="331"/>
      <c r="BU92" s="331"/>
      <c r="BV92" s="331"/>
      <c r="BW92" s="331"/>
      <c r="BX92" s="331"/>
      <c r="BY92" s="331"/>
      <c r="BZ92" s="324"/>
      <c r="CA92" s="324"/>
      <c r="CB92" s="324"/>
      <c r="CC92" s="324"/>
      <c r="CD92" s="324"/>
      <c r="CE92" s="324"/>
      <c r="CF92" s="324"/>
      <c r="CG92" s="324"/>
      <c r="CH92" s="324"/>
      <c r="CI92" s="325"/>
    </row>
    <row r="93" spans="1:87" ht="9" customHeight="1" x14ac:dyDescent="0.2">
      <c r="A93" s="335"/>
      <c r="B93" s="237"/>
      <c r="C93" s="237"/>
      <c r="D93" s="237"/>
      <c r="E93" s="237"/>
      <c r="F93" s="237"/>
      <c r="G93" s="237"/>
      <c r="H93" s="237"/>
      <c r="I93" s="237"/>
      <c r="J93" s="237"/>
      <c r="K93" s="237"/>
      <c r="L93" s="237"/>
      <c r="M93" s="237"/>
      <c r="N93" s="237"/>
      <c r="O93" s="237"/>
      <c r="P93" s="237"/>
      <c r="Q93" s="237"/>
      <c r="R93" s="237"/>
      <c r="S93" s="237"/>
      <c r="T93" s="237"/>
      <c r="U93" s="237"/>
      <c r="V93" s="237"/>
      <c r="W93" s="237"/>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1"/>
      <c r="AZ93" s="331"/>
      <c r="BA93" s="331"/>
      <c r="BB93" s="331"/>
      <c r="BC93" s="331"/>
      <c r="BD93" s="331"/>
      <c r="BE93" s="331"/>
      <c r="BF93" s="331"/>
      <c r="BG93" s="331"/>
      <c r="BH93" s="331"/>
      <c r="BI93" s="331"/>
      <c r="BJ93" s="331"/>
      <c r="BK93" s="331"/>
      <c r="BL93" s="331"/>
      <c r="BM93" s="331"/>
      <c r="BN93" s="331"/>
      <c r="BO93" s="331"/>
      <c r="BP93" s="331"/>
      <c r="BQ93" s="331"/>
      <c r="BR93" s="331"/>
      <c r="BS93" s="331"/>
      <c r="BT93" s="331"/>
      <c r="BU93" s="331"/>
      <c r="BV93" s="331"/>
      <c r="BW93" s="331"/>
      <c r="BX93" s="331"/>
      <c r="BY93" s="331"/>
      <c r="BZ93" s="324"/>
      <c r="CA93" s="324"/>
      <c r="CB93" s="324"/>
      <c r="CC93" s="324"/>
      <c r="CD93" s="324"/>
      <c r="CE93" s="324"/>
      <c r="CF93" s="324"/>
      <c r="CG93" s="324"/>
      <c r="CH93" s="324"/>
      <c r="CI93" s="325"/>
    </row>
    <row r="94" spans="1:87" ht="9" customHeight="1" thickBot="1" x14ac:dyDescent="0.25">
      <c r="A94" s="336"/>
      <c r="B94" s="337"/>
      <c r="C94" s="337"/>
      <c r="D94" s="337"/>
      <c r="E94" s="337"/>
      <c r="F94" s="337"/>
      <c r="G94" s="337"/>
      <c r="H94" s="337"/>
      <c r="I94" s="337"/>
      <c r="J94" s="337"/>
      <c r="K94" s="337"/>
      <c r="L94" s="337"/>
      <c r="M94" s="337"/>
      <c r="N94" s="337"/>
      <c r="O94" s="337"/>
      <c r="P94" s="337"/>
      <c r="Q94" s="337"/>
      <c r="R94" s="337"/>
      <c r="S94" s="337"/>
      <c r="T94" s="337"/>
      <c r="U94" s="337"/>
      <c r="V94" s="337"/>
      <c r="W94" s="337"/>
      <c r="X94" s="332"/>
      <c r="Y94" s="332"/>
      <c r="Z94" s="332"/>
      <c r="AA94" s="332"/>
      <c r="AB94" s="332"/>
      <c r="AC94" s="332"/>
      <c r="AD94" s="332"/>
      <c r="AE94" s="332"/>
      <c r="AF94" s="332"/>
      <c r="AG94" s="332"/>
      <c r="AH94" s="332"/>
      <c r="AI94" s="332"/>
      <c r="AJ94" s="332"/>
      <c r="AK94" s="332"/>
      <c r="AL94" s="332"/>
      <c r="AM94" s="332"/>
      <c r="AN94" s="332"/>
      <c r="AO94" s="332"/>
      <c r="AP94" s="332"/>
      <c r="AQ94" s="332"/>
      <c r="AR94" s="332"/>
      <c r="AS94" s="332"/>
      <c r="AT94" s="332"/>
      <c r="AU94" s="332"/>
      <c r="AV94" s="332"/>
      <c r="AW94" s="332"/>
      <c r="AX94" s="332"/>
      <c r="AY94" s="332"/>
      <c r="AZ94" s="332"/>
      <c r="BA94" s="332"/>
      <c r="BB94" s="332"/>
      <c r="BC94" s="332"/>
      <c r="BD94" s="332"/>
      <c r="BE94" s="332"/>
      <c r="BF94" s="332"/>
      <c r="BG94" s="332"/>
      <c r="BH94" s="332"/>
      <c r="BI94" s="332"/>
      <c r="BJ94" s="332"/>
      <c r="BK94" s="332"/>
      <c r="BL94" s="332"/>
      <c r="BM94" s="332"/>
      <c r="BN94" s="332"/>
      <c r="BO94" s="332"/>
      <c r="BP94" s="332"/>
      <c r="BQ94" s="332"/>
      <c r="BR94" s="332"/>
      <c r="BS94" s="332"/>
      <c r="BT94" s="332"/>
      <c r="BU94" s="332"/>
      <c r="BV94" s="332"/>
      <c r="BW94" s="332"/>
      <c r="BX94" s="332"/>
      <c r="BY94" s="332"/>
      <c r="BZ94" s="326"/>
      <c r="CA94" s="326"/>
      <c r="CB94" s="326"/>
      <c r="CC94" s="326"/>
      <c r="CD94" s="326"/>
      <c r="CE94" s="326"/>
      <c r="CF94" s="326"/>
      <c r="CG94" s="326"/>
      <c r="CH94" s="326"/>
      <c r="CI94" s="327"/>
    </row>
    <row r="95" spans="1:87" ht="9" customHeight="1" thickTop="1" x14ac:dyDescent="0.2">
      <c r="A95" s="47"/>
      <c r="B95" s="47"/>
      <c r="C95" s="47"/>
      <c r="D95" s="47"/>
      <c r="E95" s="47"/>
      <c r="F95" s="47"/>
      <c r="G95" s="47"/>
      <c r="H95" s="47"/>
      <c r="I95" s="47"/>
      <c r="J95" s="47"/>
      <c r="K95" s="47"/>
      <c r="L95" s="47"/>
      <c r="M95" s="47"/>
      <c r="N95" s="47"/>
      <c r="O95" s="47"/>
      <c r="P95" s="47"/>
      <c r="Q95" s="47"/>
      <c r="R95" s="47"/>
      <c r="S95" s="47"/>
      <c r="T95" s="47"/>
      <c r="U95" s="47"/>
      <c r="V95" s="47"/>
      <c r="W95" s="47"/>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47"/>
      <c r="CA95" s="47"/>
      <c r="CB95" s="47"/>
      <c r="CC95" s="47"/>
      <c r="CD95" s="47"/>
      <c r="CE95" s="47"/>
      <c r="CF95" s="47"/>
      <c r="CG95" s="47"/>
      <c r="CH95" s="47"/>
      <c r="CI95" s="47"/>
    </row>
    <row r="96" spans="1:87" ht="9" customHeight="1" x14ac:dyDescent="0.2">
      <c r="A96" s="47"/>
      <c r="B96" s="47"/>
      <c r="C96" s="47"/>
      <c r="D96" s="47"/>
      <c r="E96" s="47"/>
      <c r="F96" s="47"/>
      <c r="G96" s="47"/>
      <c r="H96" s="47"/>
      <c r="I96" s="47"/>
      <c r="J96" s="47"/>
      <c r="K96" s="47"/>
      <c r="L96" s="47"/>
      <c r="M96" s="47"/>
      <c r="N96" s="47"/>
      <c r="O96" s="47"/>
      <c r="P96" s="47"/>
      <c r="Q96" s="47"/>
      <c r="R96" s="47"/>
      <c r="S96" s="47"/>
      <c r="T96" s="47"/>
      <c r="U96" s="47"/>
      <c r="V96" s="47"/>
      <c r="W96" s="47"/>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47"/>
      <c r="CA96" s="47"/>
      <c r="CB96" s="47"/>
      <c r="CC96" s="47"/>
      <c r="CD96" s="47"/>
      <c r="CE96" s="47"/>
      <c r="CF96" s="47"/>
      <c r="CG96" s="47"/>
      <c r="CH96" s="47"/>
      <c r="CI96" s="47"/>
    </row>
    <row r="97" spans="1:87" ht="9" customHeight="1" x14ac:dyDescent="0.2">
      <c r="A97" s="47"/>
      <c r="B97" s="47"/>
      <c r="C97" s="47"/>
      <c r="D97" s="47"/>
      <c r="E97" s="47"/>
      <c r="F97" s="47"/>
      <c r="G97" s="47"/>
      <c r="H97" s="47"/>
      <c r="I97" s="47"/>
      <c r="J97" s="47"/>
      <c r="K97" s="47"/>
      <c r="L97" s="47"/>
      <c r="M97" s="47"/>
      <c r="N97" s="47"/>
      <c r="O97" s="47"/>
      <c r="P97" s="47"/>
      <c r="Q97" s="47"/>
      <c r="R97" s="47"/>
      <c r="S97" s="47"/>
      <c r="T97" s="47"/>
      <c r="U97" s="47"/>
      <c r="V97" s="47"/>
      <c r="W97" s="47"/>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CC97" s="47"/>
      <c r="CD97" s="47"/>
      <c r="CE97" s="47"/>
      <c r="CF97" s="47"/>
      <c r="CG97" s="47"/>
      <c r="CH97" s="47"/>
      <c r="CI97" s="47"/>
    </row>
    <row r="98" spans="1:87" ht="9" customHeight="1" x14ac:dyDescent="0.2">
      <c r="A98" s="47"/>
      <c r="B98" s="47"/>
      <c r="C98" s="47"/>
      <c r="D98" s="47"/>
      <c r="E98" s="47"/>
      <c r="F98" s="47"/>
      <c r="G98" s="47"/>
      <c r="H98" s="47"/>
      <c r="I98" s="47"/>
      <c r="J98" s="47"/>
      <c r="K98" s="47"/>
      <c r="L98" s="47"/>
      <c r="M98" s="47"/>
      <c r="N98" s="47"/>
      <c r="O98" s="47"/>
      <c r="P98" s="47"/>
      <c r="Q98" s="47"/>
      <c r="R98" s="47"/>
      <c r="S98" s="47"/>
      <c r="T98" s="47"/>
      <c r="U98" s="47"/>
      <c r="V98" s="47"/>
      <c r="W98" s="47"/>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CC98" s="47"/>
      <c r="CD98" s="47"/>
      <c r="CE98" s="47"/>
      <c r="CF98" s="47"/>
      <c r="CG98" s="47"/>
      <c r="CH98" s="47"/>
      <c r="CI98" s="47"/>
    </row>
    <row r="99" spans="1:87" ht="9" customHeight="1" x14ac:dyDescent="0.2">
      <c r="A99" s="47"/>
      <c r="B99" s="47"/>
      <c r="C99" s="47"/>
      <c r="D99" s="47"/>
      <c r="E99" s="47"/>
      <c r="F99" s="47"/>
      <c r="G99" s="47"/>
      <c r="H99" s="47"/>
      <c r="I99" s="47"/>
      <c r="J99" s="47"/>
      <c r="K99" s="47"/>
      <c r="L99" s="47"/>
      <c r="M99" s="47"/>
      <c r="N99" s="47"/>
      <c r="O99" s="47"/>
      <c r="P99" s="47"/>
      <c r="Q99" s="47"/>
      <c r="R99" s="47"/>
      <c r="S99" s="47"/>
      <c r="T99" s="47"/>
      <c r="U99" s="47"/>
      <c r="V99" s="47"/>
      <c r="W99" s="47"/>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330" t="s">
        <v>96</v>
      </c>
      <c r="BL99" s="330"/>
      <c r="BM99" s="330"/>
      <c r="BN99" s="330"/>
      <c r="BO99" s="330"/>
      <c r="BP99" s="330"/>
      <c r="BQ99" s="330"/>
      <c r="BR99" s="330"/>
      <c r="BS99" s="330"/>
      <c r="BT99" s="330"/>
      <c r="BU99" s="330"/>
      <c r="BV99" s="330"/>
      <c r="BW99" s="330"/>
      <c r="BX99" s="330"/>
      <c r="BY99" s="330"/>
      <c r="BZ99" s="330"/>
      <c r="CA99" s="328"/>
      <c r="CB99" s="328"/>
      <c r="CC99" s="328"/>
      <c r="CD99" s="328"/>
      <c r="CE99" s="328"/>
      <c r="CF99" s="328"/>
      <c r="CG99" s="328"/>
      <c r="CH99" s="328"/>
      <c r="CI99" s="328"/>
    </row>
    <row r="100" spans="1:87" ht="9" customHeight="1" thickBot="1"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330"/>
      <c r="BL100" s="330"/>
      <c r="BM100" s="330"/>
      <c r="BN100" s="330"/>
      <c r="BO100" s="330"/>
      <c r="BP100" s="330"/>
      <c r="BQ100" s="330"/>
      <c r="BR100" s="330"/>
      <c r="BS100" s="330"/>
      <c r="BT100" s="330"/>
      <c r="BU100" s="330"/>
      <c r="BV100" s="330"/>
      <c r="BW100" s="330"/>
      <c r="BX100" s="330"/>
      <c r="BY100" s="330"/>
      <c r="BZ100" s="330"/>
      <c r="CA100" s="329"/>
      <c r="CB100" s="329"/>
      <c r="CC100" s="329"/>
      <c r="CD100" s="329"/>
      <c r="CE100" s="329"/>
      <c r="CF100" s="329"/>
      <c r="CG100" s="329"/>
      <c r="CH100" s="329"/>
      <c r="CI100" s="329"/>
    </row>
    <row r="101" spans="1:87" ht="12.6" thickTop="1" thickBot="1" x14ac:dyDescent="0.25"/>
    <row r="102" spans="1:87" s="2" customFormat="1" ht="9" customHeight="1" x14ac:dyDescent="0.3">
      <c r="A102" s="86"/>
      <c r="B102" s="152" t="s">
        <v>66</v>
      </c>
      <c r="C102" s="152"/>
      <c r="D102" s="152"/>
      <c r="E102" s="152"/>
      <c r="F102" s="152"/>
      <c r="G102" s="152"/>
      <c r="H102" s="152"/>
      <c r="I102" s="152"/>
      <c r="J102" s="152"/>
      <c r="K102" s="152"/>
      <c r="L102" s="152"/>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8"/>
      <c r="AV102" s="152" t="s">
        <v>67</v>
      </c>
      <c r="AW102" s="152"/>
      <c r="AX102" s="152"/>
      <c r="AY102" s="152"/>
      <c r="AZ102" s="152"/>
      <c r="BA102" s="152"/>
      <c r="BB102" s="152"/>
      <c r="BC102" s="152"/>
      <c r="BD102" s="152"/>
      <c r="BE102" s="152"/>
      <c r="BF102" s="152"/>
      <c r="BG102" s="152"/>
      <c r="BH102" s="87"/>
      <c r="BI102" s="87"/>
      <c r="BJ102" s="87"/>
      <c r="BK102" s="87"/>
      <c r="BL102" s="87"/>
      <c r="BM102" s="87"/>
      <c r="BN102" s="87"/>
      <c r="BO102" s="87"/>
      <c r="BP102" s="87"/>
      <c r="BQ102" s="87"/>
      <c r="BR102" s="87"/>
      <c r="BS102" s="87"/>
      <c r="BT102" s="87"/>
      <c r="BU102" s="87"/>
      <c r="BV102" s="87"/>
      <c r="BW102" s="87"/>
      <c r="BX102" s="87"/>
      <c r="BY102" s="87"/>
      <c r="BZ102" s="87"/>
      <c r="CA102" s="87"/>
      <c r="CB102" s="87"/>
      <c r="CC102" s="87"/>
      <c r="CD102" s="87"/>
      <c r="CE102" s="87"/>
      <c r="CF102" s="87"/>
      <c r="CG102" s="87"/>
      <c r="CH102" s="87"/>
      <c r="CI102" s="89"/>
    </row>
    <row r="103" spans="1:87" s="2" customFormat="1" ht="9" customHeight="1" x14ac:dyDescent="0.3">
      <c r="A103" s="90"/>
      <c r="B103" s="153"/>
      <c r="C103" s="153"/>
      <c r="D103" s="153"/>
      <c r="E103" s="153"/>
      <c r="F103" s="153"/>
      <c r="G103" s="153"/>
      <c r="H103" s="153"/>
      <c r="I103" s="153"/>
      <c r="J103" s="153"/>
      <c r="K103" s="153"/>
      <c r="L103" s="153"/>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91"/>
      <c r="AV103" s="153"/>
      <c r="AW103" s="153"/>
      <c r="AX103" s="153"/>
      <c r="AY103" s="153"/>
      <c r="AZ103" s="153"/>
      <c r="BA103" s="153"/>
      <c r="BB103" s="153"/>
      <c r="BC103" s="153"/>
      <c r="BD103" s="153"/>
      <c r="BE103" s="153"/>
      <c r="BF103" s="153"/>
      <c r="BG103" s="153"/>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92"/>
    </row>
    <row r="104" spans="1:87" s="2" customFormat="1" ht="9" customHeight="1" x14ac:dyDescent="0.3">
      <c r="A104" s="90"/>
      <c r="B104" s="200" t="s">
        <v>68</v>
      </c>
      <c r="C104" s="200"/>
      <c r="D104" s="200"/>
      <c r="E104" s="200"/>
      <c r="F104" s="200"/>
      <c r="G104" s="200"/>
      <c r="H104" s="200"/>
      <c r="I104" s="200"/>
      <c r="J104" s="200"/>
      <c r="K104" s="200"/>
      <c r="L104" s="200">
        <f>BD55</f>
        <v>0</v>
      </c>
      <c r="M104" s="200"/>
      <c r="N104" s="200"/>
      <c r="O104" s="200"/>
      <c r="P104" s="200"/>
      <c r="Q104" s="200"/>
      <c r="R104" s="200"/>
      <c r="S104" s="200"/>
      <c r="T104" s="200"/>
      <c r="U104" s="200"/>
      <c r="V104" s="200"/>
      <c r="W104" s="200"/>
      <c r="X104" s="200"/>
      <c r="Y104" s="200"/>
      <c r="Z104" s="8"/>
      <c r="AA104" s="173" t="s">
        <v>69</v>
      </c>
      <c r="AB104" s="173"/>
      <c r="AC104" s="173"/>
      <c r="AD104" s="173"/>
      <c r="AE104" s="173"/>
      <c r="AF104" s="173"/>
      <c r="AG104" s="173"/>
      <c r="AH104" s="173"/>
      <c r="AI104" s="378">
        <f>BN71</f>
        <v>0</v>
      </c>
      <c r="AJ104" s="173"/>
      <c r="AK104" s="173"/>
      <c r="AL104" s="173"/>
      <c r="AM104" s="173"/>
      <c r="AN104" s="173"/>
      <c r="AO104" s="173"/>
      <c r="AP104" s="173"/>
      <c r="AQ104" s="173"/>
      <c r="AR104" s="173"/>
      <c r="AS104" s="173"/>
      <c r="AT104" s="8"/>
      <c r="AU104" s="91"/>
      <c r="AV104" s="200" t="s">
        <v>52</v>
      </c>
      <c r="AW104" s="200"/>
      <c r="AX104" s="200"/>
      <c r="AY104" s="200"/>
      <c r="AZ104" s="200"/>
      <c r="BA104" s="200"/>
      <c r="BB104" s="200"/>
      <c r="BC104" s="200"/>
      <c r="BD104" s="379"/>
      <c r="BE104" s="379"/>
      <c r="BF104" s="379"/>
      <c r="BG104" s="379"/>
      <c r="BH104" s="379"/>
      <c r="BI104" s="379"/>
      <c r="BJ104" s="379"/>
      <c r="BK104" s="379"/>
      <c r="BL104" s="379"/>
      <c r="BM104" s="379"/>
      <c r="BN104" s="379"/>
      <c r="BO104" s="379"/>
      <c r="BP104" s="8"/>
      <c r="BQ104" s="200" t="s">
        <v>71</v>
      </c>
      <c r="BR104" s="200"/>
      <c r="BS104" s="200"/>
      <c r="BT104" s="200"/>
      <c r="BU104" s="200"/>
      <c r="BV104" s="200"/>
      <c r="BW104" s="200"/>
      <c r="BX104" s="200"/>
      <c r="BY104" s="200"/>
      <c r="BZ104" s="381"/>
      <c r="CA104" s="381"/>
      <c r="CB104" s="381"/>
      <c r="CC104" s="381"/>
      <c r="CD104" s="381"/>
      <c r="CE104" s="381"/>
      <c r="CF104" s="381"/>
      <c r="CG104" s="381"/>
      <c r="CH104" s="381"/>
      <c r="CI104" s="92"/>
    </row>
    <row r="105" spans="1:87" s="2" customFormat="1" ht="9" customHeight="1" x14ac:dyDescent="0.3">
      <c r="A105" s="90"/>
      <c r="B105" s="200"/>
      <c r="C105" s="200"/>
      <c r="D105" s="200"/>
      <c r="E105" s="200"/>
      <c r="F105" s="200"/>
      <c r="G105" s="200"/>
      <c r="H105" s="200"/>
      <c r="I105" s="200"/>
      <c r="J105" s="200"/>
      <c r="K105" s="200"/>
      <c r="L105" s="203"/>
      <c r="M105" s="203"/>
      <c r="N105" s="203"/>
      <c r="O105" s="203"/>
      <c r="P105" s="203"/>
      <c r="Q105" s="203"/>
      <c r="R105" s="203"/>
      <c r="S105" s="203"/>
      <c r="T105" s="203"/>
      <c r="U105" s="203"/>
      <c r="V105" s="203"/>
      <c r="W105" s="203"/>
      <c r="X105" s="203"/>
      <c r="Y105" s="203"/>
      <c r="Z105" s="8"/>
      <c r="AA105" s="173"/>
      <c r="AB105" s="173"/>
      <c r="AC105" s="173"/>
      <c r="AD105" s="173"/>
      <c r="AE105" s="173"/>
      <c r="AF105" s="173"/>
      <c r="AG105" s="173"/>
      <c r="AH105" s="173"/>
      <c r="AI105" s="176"/>
      <c r="AJ105" s="176"/>
      <c r="AK105" s="176"/>
      <c r="AL105" s="176"/>
      <c r="AM105" s="176"/>
      <c r="AN105" s="176"/>
      <c r="AO105" s="176"/>
      <c r="AP105" s="176"/>
      <c r="AQ105" s="176"/>
      <c r="AR105" s="176"/>
      <c r="AS105" s="176"/>
      <c r="AT105" s="8"/>
      <c r="AU105" s="91"/>
      <c r="AV105" s="200"/>
      <c r="AW105" s="200"/>
      <c r="AX105" s="200"/>
      <c r="AY105" s="200"/>
      <c r="AZ105" s="200"/>
      <c r="BA105" s="200"/>
      <c r="BB105" s="200"/>
      <c r="BC105" s="200"/>
      <c r="BD105" s="380"/>
      <c r="BE105" s="380"/>
      <c r="BF105" s="380"/>
      <c r="BG105" s="380"/>
      <c r="BH105" s="380"/>
      <c r="BI105" s="380"/>
      <c r="BJ105" s="380"/>
      <c r="BK105" s="380"/>
      <c r="BL105" s="380"/>
      <c r="BM105" s="380"/>
      <c r="BN105" s="380"/>
      <c r="BO105" s="380"/>
      <c r="BP105" s="8"/>
      <c r="BQ105" s="200"/>
      <c r="BR105" s="200"/>
      <c r="BS105" s="200"/>
      <c r="BT105" s="200"/>
      <c r="BU105" s="200"/>
      <c r="BV105" s="200"/>
      <c r="BW105" s="200"/>
      <c r="BX105" s="200"/>
      <c r="BY105" s="200"/>
      <c r="BZ105" s="382"/>
      <c r="CA105" s="382"/>
      <c r="CB105" s="382"/>
      <c r="CC105" s="382"/>
      <c r="CD105" s="382"/>
      <c r="CE105" s="382"/>
      <c r="CF105" s="382"/>
      <c r="CG105" s="382"/>
      <c r="CH105" s="382"/>
      <c r="CI105" s="92"/>
    </row>
    <row r="106" spans="1:87" s="2" customFormat="1" ht="9" customHeight="1" x14ac:dyDescent="0.3">
      <c r="A106" s="90"/>
      <c r="B106" s="52"/>
      <c r="C106" s="52"/>
      <c r="D106" s="52"/>
      <c r="E106" s="52"/>
      <c r="F106" s="52"/>
      <c r="G106" s="52"/>
      <c r="H106" s="52"/>
      <c r="I106" s="52"/>
      <c r="J106" s="52"/>
      <c r="K106" s="52"/>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91"/>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92"/>
    </row>
    <row r="107" spans="1:87" s="2" customFormat="1" ht="9" customHeight="1" x14ac:dyDescent="0.2">
      <c r="A107" s="90"/>
      <c r="B107" s="200" t="s">
        <v>72</v>
      </c>
      <c r="C107" s="200"/>
      <c r="D107" s="200"/>
      <c r="E107" s="200"/>
      <c r="F107" s="200"/>
      <c r="G107" s="200"/>
      <c r="H107" s="200"/>
      <c r="I107" s="200"/>
      <c r="J107" s="200"/>
      <c r="K107" s="200"/>
      <c r="L107" s="376"/>
      <c r="M107" s="376"/>
      <c r="N107" s="376"/>
      <c r="O107" s="376"/>
      <c r="P107" s="376"/>
      <c r="Q107" s="376"/>
      <c r="R107" s="376"/>
      <c r="S107" s="376"/>
      <c r="T107" s="376"/>
      <c r="U107" s="376"/>
      <c r="V107" s="376"/>
      <c r="W107" s="376"/>
      <c r="X107" s="376"/>
      <c r="Y107" s="376"/>
      <c r="Z107" s="8"/>
      <c r="AA107" s="8"/>
      <c r="AB107" s="7"/>
      <c r="AC107" s="7"/>
      <c r="AD107" s="7"/>
      <c r="AE107" s="7"/>
      <c r="AF107" s="7"/>
      <c r="AG107" s="7"/>
      <c r="AH107" s="7"/>
      <c r="AI107" s="7"/>
      <c r="AJ107" s="7"/>
      <c r="AK107" s="7"/>
      <c r="AL107" s="7"/>
      <c r="AM107" s="7"/>
      <c r="AN107" s="7"/>
      <c r="AO107" s="7"/>
      <c r="AP107" s="7"/>
      <c r="AQ107" s="7"/>
      <c r="AR107" s="7"/>
      <c r="AS107" s="7"/>
      <c r="AT107" s="7"/>
      <c r="AU107" s="91"/>
      <c r="AV107" s="8"/>
      <c r="AW107" s="8"/>
      <c r="AX107" s="8"/>
      <c r="AY107" s="8"/>
      <c r="AZ107" s="8"/>
      <c r="BA107" s="8"/>
      <c r="BB107" s="8"/>
      <c r="BC107" s="8"/>
      <c r="BD107" s="8"/>
      <c r="BE107" s="8"/>
      <c r="BF107" s="8"/>
      <c r="BG107" s="8"/>
      <c r="BH107" s="94"/>
      <c r="BI107" s="94"/>
      <c r="BJ107" s="94"/>
      <c r="BK107" s="94"/>
      <c r="BL107" s="94"/>
      <c r="BM107" s="94"/>
      <c r="BN107" s="94"/>
      <c r="BO107" s="94"/>
      <c r="BP107" s="8"/>
      <c r="BQ107" s="8"/>
      <c r="BR107" s="8"/>
      <c r="BS107" s="8"/>
      <c r="BT107" s="8"/>
      <c r="BU107" s="8"/>
      <c r="BV107" s="8"/>
      <c r="BW107" s="8"/>
      <c r="BX107" s="8"/>
      <c r="BY107" s="94"/>
      <c r="BZ107" s="94"/>
      <c r="CA107" s="94"/>
      <c r="CB107" s="94"/>
      <c r="CC107" s="94"/>
      <c r="CD107" s="94"/>
      <c r="CE107" s="94"/>
      <c r="CF107" s="94"/>
      <c r="CG107" s="94"/>
      <c r="CH107" s="94"/>
      <c r="CI107" s="92"/>
    </row>
    <row r="108" spans="1:87" s="2" customFormat="1" ht="9" customHeight="1" x14ac:dyDescent="0.2">
      <c r="A108" s="90"/>
      <c r="B108" s="200"/>
      <c r="C108" s="200"/>
      <c r="D108" s="200"/>
      <c r="E108" s="200"/>
      <c r="F108" s="200"/>
      <c r="G108" s="200"/>
      <c r="H108" s="200"/>
      <c r="I108" s="200"/>
      <c r="J108" s="200"/>
      <c r="K108" s="200"/>
      <c r="L108" s="377"/>
      <c r="M108" s="377"/>
      <c r="N108" s="377"/>
      <c r="O108" s="377"/>
      <c r="P108" s="377"/>
      <c r="Q108" s="377"/>
      <c r="R108" s="377"/>
      <c r="S108" s="377"/>
      <c r="T108" s="377"/>
      <c r="U108" s="377"/>
      <c r="V108" s="377"/>
      <c r="W108" s="377"/>
      <c r="X108" s="377"/>
      <c r="Y108" s="377"/>
      <c r="Z108" s="8"/>
      <c r="AA108" s="7"/>
      <c r="AB108" s="7"/>
      <c r="AC108" s="7"/>
      <c r="AD108" s="7"/>
      <c r="AE108" s="7"/>
      <c r="AF108" s="7"/>
      <c r="AG108" s="7"/>
      <c r="AH108" s="7"/>
      <c r="AI108" s="7"/>
      <c r="AJ108" s="7"/>
      <c r="AK108" s="7"/>
      <c r="AL108" s="7"/>
      <c r="AM108" s="7"/>
      <c r="AN108" s="7"/>
      <c r="AO108" s="7"/>
      <c r="AP108" s="7"/>
      <c r="AQ108" s="7"/>
      <c r="AR108" s="7"/>
      <c r="AS108" s="7"/>
      <c r="AT108" s="7"/>
      <c r="AU108" s="91"/>
      <c r="AV108" s="8"/>
      <c r="AW108" s="8"/>
      <c r="AX108" s="8"/>
      <c r="AY108" s="8"/>
      <c r="AZ108" s="8"/>
      <c r="BA108" s="8"/>
      <c r="BB108" s="8"/>
      <c r="BC108" s="8"/>
      <c r="BD108" s="8"/>
      <c r="BE108" s="8"/>
      <c r="BF108" s="8"/>
      <c r="BG108" s="8"/>
      <c r="BH108" s="94"/>
      <c r="BI108" s="94"/>
      <c r="BJ108" s="94"/>
      <c r="BK108" s="94"/>
      <c r="BL108" s="94"/>
      <c r="BM108" s="94"/>
      <c r="BN108" s="94"/>
      <c r="BO108" s="94"/>
      <c r="BP108" s="8"/>
      <c r="BQ108" s="8"/>
      <c r="BR108" s="8"/>
      <c r="BS108" s="8"/>
      <c r="BT108" s="8"/>
      <c r="BU108" s="8"/>
      <c r="BV108" s="8"/>
      <c r="BW108" s="8"/>
      <c r="BX108" s="8"/>
      <c r="BY108" s="94"/>
      <c r="BZ108" s="94"/>
      <c r="CA108" s="94"/>
      <c r="CB108" s="94"/>
      <c r="CC108" s="94"/>
      <c r="CD108" s="94"/>
      <c r="CE108" s="94"/>
      <c r="CF108" s="94"/>
      <c r="CG108" s="94"/>
      <c r="CH108" s="94"/>
      <c r="CI108" s="92"/>
    </row>
    <row r="109" spans="1:87" s="2" customFormat="1" ht="9" customHeight="1" x14ac:dyDescent="0.2">
      <c r="A109" s="90"/>
      <c r="B109" s="52"/>
      <c r="C109" s="52"/>
      <c r="D109" s="52"/>
      <c r="E109" s="52"/>
      <c r="F109" s="52"/>
      <c r="G109" s="52"/>
      <c r="H109" s="52"/>
      <c r="I109" s="52"/>
      <c r="J109" s="52"/>
      <c r="K109" s="52"/>
      <c r="L109" s="8"/>
      <c r="M109" s="8"/>
      <c r="N109" s="8"/>
      <c r="O109" s="8"/>
      <c r="P109" s="8"/>
      <c r="Q109" s="8"/>
      <c r="R109" s="8"/>
      <c r="S109" s="8"/>
      <c r="T109" s="8"/>
      <c r="U109" s="8"/>
      <c r="V109" s="8"/>
      <c r="W109" s="8"/>
      <c r="X109" s="8"/>
      <c r="Y109" s="8"/>
      <c r="Z109" s="8"/>
      <c r="AA109" s="7"/>
      <c r="AB109" s="7"/>
      <c r="AC109" s="7"/>
      <c r="AD109" s="7"/>
      <c r="AE109" s="7"/>
      <c r="AF109" s="7"/>
      <c r="AG109" s="7"/>
      <c r="AH109" s="7"/>
      <c r="AI109" s="7"/>
      <c r="AJ109" s="7"/>
      <c r="AK109" s="7"/>
      <c r="AL109" s="7"/>
      <c r="AM109" s="7"/>
      <c r="AN109" s="7"/>
      <c r="AO109" s="7"/>
      <c r="AP109" s="7"/>
      <c r="AQ109" s="7"/>
      <c r="AR109" s="7"/>
      <c r="AS109" s="7"/>
      <c r="AT109" s="7"/>
      <c r="AU109" s="91"/>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92"/>
    </row>
    <row r="110" spans="1:87" s="2" customFormat="1" ht="9" customHeight="1" x14ac:dyDescent="0.2">
      <c r="A110" s="90"/>
      <c r="B110" s="200"/>
      <c r="C110" s="200"/>
      <c r="D110" s="200"/>
      <c r="E110" s="200"/>
      <c r="F110" s="200"/>
      <c r="G110" s="200"/>
      <c r="H110" s="200"/>
      <c r="I110" s="200"/>
      <c r="J110" s="200"/>
      <c r="K110" s="200"/>
      <c r="L110" s="173"/>
      <c r="M110" s="173"/>
      <c r="N110" s="173"/>
      <c r="O110" s="173"/>
      <c r="P110" s="173"/>
      <c r="Q110" s="173"/>
      <c r="R110" s="173"/>
      <c r="S110" s="173"/>
      <c r="T110" s="173"/>
      <c r="U110" s="173"/>
      <c r="V110" s="173"/>
      <c r="W110" s="173"/>
      <c r="X110" s="173"/>
      <c r="Y110" s="173"/>
      <c r="Z110" s="8"/>
      <c r="AA110" s="216"/>
      <c r="AB110" s="216"/>
      <c r="AC110" s="216"/>
      <c r="AD110" s="216"/>
      <c r="AE110" s="216"/>
      <c r="AF110" s="216"/>
      <c r="AG110" s="216"/>
      <c r="AH110" s="216"/>
      <c r="AI110" s="216"/>
      <c r="AJ110" s="216"/>
      <c r="AK110" s="216"/>
      <c r="AL110" s="216"/>
      <c r="AM110" s="216"/>
      <c r="AN110" s="216"/>
      <c r="AO110" s="216"/>
      <c r="AP110" s="216"/>
      <c r="AQ110" s="216"/>
      <c r="AR110" s="216"/>
      <c r="AS110" s="216"/>
      <c r="AT110" s="7"/>
      <c r="AU110" s="91"/>
      <c r="AV110" s="8"/>
      <c r="AW110" s="8"/>
      <c r="AX110" s="8"/>
      <c r="AY110" s="8"/>
      <c r="AZ110" s="8"/>
      <c r="BA110" s="8"/>
      <c r="BB110" s="8"/>
      <c r="BC110" s="8"/>
      <c r="BD110" s="8"/>
      <c r="BE110" s="8"/>
      <c r="BF110" s="8"/>
      <c r="BG110" s="8"/>
      <c r="BH110" s="8"/>
      <c r="BI110" s="8"/>
      <c r="BJ110" s="8"/>
      <c r="BK110" s="8"/>
      <c r="BL110" s="8"/>
      <c r="BM110" s="8"/>
      <c r="BN110" s="208"/>
      <c r="BO110" s="208"/>
      <c r="BP110" s="208"/>
      <c r="BQ110" s="208"/>
      <c r="BR110" s="208"/>
      <c r="BS110" s="208"/>
      <c r="BT110" s="208"/>
      <c r="BU110" s="208"/>
      <c r="BV110" s="208"/>
      <c r="BW110" s="208"/>
      <c r="BX110" s="208"/>
      <c r="BY110" s="208"/>
      <c r="BZ110" s="208"/>
      <c r="CA110" s="208"/>
      <c r="CB110" s="208"/>
      <c r="CC110" s="208"/>
      <c r="CD110" s="208"/>
      <c r="CE110" s="208"/>
      <c r="CF110" s="208"/>
      <c r="CG110" s="208"/>
      <c r="CH110" s="208"/>
      <c r="CI110" s="92"/>
    </row>
    <row r="111" spans="1:87" s="2" customFormat="1" ht="9" customHeight="1" x14ac:dyDescent="0.2">
      <c r="A111" s="90"/>
      <c r="B111" s="200"/>
      <c r="C111" s="200"/>
      <c r="D111" s="200"/>
      <c r="E111" s="200"/>
      <c r="F111" s="200"/>
      <c r="G111" s="200"/>
      <c r="H111" s="200"/>
      <c r="I111" s="200"/>
      <c r="J111" s="200"/>
      <c r="K111" s="200"/>
      <c r="L111" s="173"/>
      <c r="M111" s="173"/>
      <c r="N111" s="173"/>
      <c r="O111" s="173"/>
      <c r="P111" s="173"/>
      <c r="Q111" s="173"/>
      <c r="R111" s="173"/>
      <c r="S111" s="173"/>
      <c r="T111" s="173"/>
      <c r="U111" s="173"/>
      <c r="V111" s="173"/>
      <c r="W111" s="173"/>
      <c r="X111" s="173"/>
      <c r="Y111" s="173"/>
      <c r="Z111" s="8"/>
      <c r="AA111" s="211" t="s">
        <v>76</v>
      </c>
      <c r="AB111" s="211"/>
      <c r="AC111" s="211"/>
      <c r="AD111" s="211"/>
      <c r="AE111" s="211"/>
      <c r="AF111" s="211"/>
      <c r="AG111" s="211"/>
      <c r="AH111" s="211"/>
      <c r="AI111" s="211"/>
      <c r="AJ111" s="211"/>
      <c r="AK111" s="211"/>
      <c r="AL111" s="211"/>
      <c r="AM111" s="7"/>
      <c r="AN111" s="7"/>
      <c r="AO111" s="7"/>
      <c r="AP111" s="7"/>
      <c r="AQ111" s="7"/>
      <c r="AR111" s="7"/>
      <c r="AS111" s="7"/>
      <c r="AT111" s="7"/>
      <c r="AU111" s="91"/>
      <c r="AV111" s="8"/>
      <c r="AW111" s="8"/>
      <c r="AX111" s="8"/>
      <c r="AY111" s="8"/>
      <c r="AZ111" s="8"/>
      <c r="BA111" s="8"/>
      <c r="BB111" s="8"/>
      <c r="BC111" s="8"/>
      <c r="BD111" s="8"/>
      <c r="BE111" s="8"/>
      <c r="BF111" s="8"/>
      <c r="BG111" s="8"/>
      <c r="BH111" s="8"/>
      <c r="BI111" s="8"/>
      <c r="BJ111" s="8"/>
      <c r="BK111" s="8"/>
      <c r="BL111" s="8"/>
      <c r="BM111" s="8"/>
      <c r="BN111" s="200" t="s">
        <v>77</v>
      </c>
      <c r="BO111" s="200"/>
      <c r="BP111" s="200"/>
      <c r="BQ111" s="200"/>
      <c r="BR111" s="200"/>
      <c r="BS111" s="200"/>
      <c r="BT111" s="200"/>
      <c r="BU111" s="200"/>
      <c r="BV111" s="200"/>
      <c r="BW111" s="8"/>
      <c r="BX111" s="8"/>
      <c r="BY111" s="8"/>
      <c r="BZ111" s="8"/>
      <c r="CA111" s="8"/>
      <c r="CB111" s="8"/>
      <c r="CC111" s="8"/>
      <c r="CD111" s="8"/>
      <c r="CE111" s="8"/>
      <c r="CF111" s="8"/>
      <c r="CG111" s="8"/>
      <c r="CH111" s="8"/>
      <c r="CI111" s="92"/>
    </row>
    <row r="112" spans="1:87" s="8" customFormat="1" ht="9" customHeight="1" thickBot="1" x14ac:dyDescent="0.2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212"/>
      <c r="AB112" s="212"/>
      <c r="AC112" s="212"/>
      <c r="AD112" s="212"/>
      <c r="AE112" s="212"/>
      <c r="AF112" s="212"/>
      <c r="AG112" s="212"/>
      <c r="AH112" s="212"/>
      <c r="AI112" s="212"/>
      <c r="AJ112" s="212"/>
      <c r="AK112" s="212"/>
      <c r="AL112" s="212"/>
      <c r="AM112" s="33"/>
      <c r="AN112" s="33"/>
      <c r="AO112" s="33"/>
      <c r="AP112" s="33"/>
      <c r="AQ112" s="33"/>
      <c r="AR112" s="33"/>
      <c r="AS112" s="33"/>
      <c r="AT112" s="33"/>
      <c r="AU112" s="42"/>
      <c r="AV112" s="40"/>
      <c r="AW112" s="40"/>
      <c r="AX112" s="40"/>
      <c r="AY112" s="40"/>
      <c r="AZ112" s="40"/>
      <c r="BA112" s="40"/>
      <c r="BB112" s="40"/>
      <c r="BC112" s="40"/>
      <c r="BD112" s="40"/>
      <c r="BE112" s="40"/>
      <c r="BF112" s="40"/>
      <c r="BG112" s="40"/>
      <c r="BH112" s="40"/>
      <c r="BI112" s="40"/>
      <c r="BJ112" s="40"/>
      <c r="BK112" s="40"/>
      <c r="BL112" s="40"/>
      <c r="BM112" s="40"/>
      <c r="BN112" s="206"/>
      <c r="BO112" s="206"/>
      <c r="BP112" s="206"/>
      <c r="BQ112" s="206"/>
      <c r="BR112" s="206"/>
      <c r="BS112" s="206"/>
      <c r="BT112" s="206"/>
      <c r="BU112" s="206"/>
      <c r="BV112" s="206"/>
      <c r="BW112" s="40"/>
      <c r="BX112" s="40"/>
      <c r="BY112" s="40"/>
      <c r="BZ112" s="40"/>
      <c r="CA112" s="40"/>
      <c r="CB112" s="40"/>
      <c r="CC112" s="40"/>
      <c r="CD112" s="40"/>
      <c r="CE112" s="40"/>
      <c r="CF112" s="40"/>
      <c r="CG112" s="40"/>
      <c r="CH112" s="40"/>
      <c r="CI112" s="41"/>
    </row>
    <row r="113" ht="9" customHeight="1" x14ac:dyDescent="0.2"/>
    <row r="114" ht="9" customHeight="1" x14ac:dyDescent="0.2"/>
    <row r="115" ht="9" customHeight="1" x14ac:dyDescent="0.2"/>
  </sheetData>
  <sheetProtection algorithmName="SHA-512" hashValue="sraNvra+WBJjjCwN0KU+EAuDX7dQ3Rs8vtImiAZbfPOAfazTSSM2Kom+te7lVlze9m8BqqYPD9tZNPKmv7iLBw==" saltValue="Do7WZlkI8Ifd7x1sDN3Mkw==" spinCount="100000" sheet="1" objects="1" scenarios="1"/>
  <mergeCells count="183">
    <mergeCell ref="AJ26:CH26"/>
    <mergeCell ref="B27:K29"/>
    <mergeCell ref="L27:L29"/>
    <mergeCell ref="M27:AF29"/>
    <mergeCell ref="AI28:CH30"/>
    <mergeCell ref="B30:G32"/>
    <mergeCell ref="H30:H32"/>
    <mergeCell ref="B10:AF10"/>
    <mergeCell ref="AI10:BJ11"/>
    <mergeCell ref="BL10:BZ11"/>
    <mergeCell ref="CA10:CD11"/>
    <mergeCell ref="CE10:CH11"/>
    <mergeCell ref="B11:AF11"/>
    <mergeCell ref="AJ16:CH17"/>
    <mergeCell ref="AJ24:CH24"/>
    <mergeCell ref="AJ25:CH25"/>
    <mergeCell ref="I30:AF32"/>
    <mergeCell ref="B24:G26"/>
    <mergeCell ref="H24:H26"/>
    <mergeCell ref="I24:O26"/>
    <mergeCell ref="P24:S26"/>
    <mergeCell ref="T24:T26"/>
    <mergeCell ref="U24:AF26"/>
    <mergeCell ref="H1:AW4"/>
    <mergeCell ref="BT1:CI2"/>
    <mergeCell ref="BT3:CI4"/>
    <mergeCell ref="H5:AU6"/>
    <mergeCell ref="BT5:CI6"/>
    <mergeCell ref="BP7:BW8"/>
    <mergeCell ref="BX7:CI8"/>
    <mergeCell ref="H7:Q8"/>
    <mergeCell ref="B18:G23"/>
    <mergeCell ref="H18:H23"/>
    <mergeCell ref="I18:AF23"/>
    <mergeCell ref="AJ18:CH18"/>
    <mergeCell ref="AJ19:CH20"/>
    <mergeCell ref="AJ21:CH21"/>
    <mergeCell ref="AJ22:CH22"/>
    <mergeCell ref="AI23:CH23"/>
    <mergeCell ref="B12:P14"/>
    <mergeCell ref="Q12:Q14"/>
    <mergeCell ref="R12:AF14"/>
    <mergeCell ref="AI12:CH12"/>
    <mergeCell ref="AJ13:CH15"/>
    <mergeCell ref="B15:P17"/>
    <mergeCell ref="Q15:Q17"/>
    <mergeCell ref="R15:AF17"/>
    <mergeCell ref="CL52:CM53"/>
    <mergeCell ref="CN52:DT53"/>
    <mergeCell ref="A41:C42"/>
    <mergeCell ref="A36:CI37"/>
    <mergeCell ref="A38:C40"/>
    <mergeCell ref="AI32:AV33"/>
    <mergeCell ref="BY32:CH33"/>
    <mergeCell ref="B33:G35"/>
    <mergeCell ref="H33:H35"/>
    <mergeCell ref="I33:Q35"/>
    <mergeCell ref="R33:W35"/>
    <mergeCell ref="X33:X35"/>
    <mergeCell ref="Y33:AF35"/>
    <mergeCell ref="BB38:BI40"/>
    <mergeCell ref="BJ38:BV40"/>
    <mergeCell ref="BW38:CI40"/>
    <mergeCell ref="D41:W42"/>
    <mergeCell ref="X41:AG42"/>
    <mergeCell ref="AH41:AQ42"/>
    <mergeCell ref="AR41:BA42"/>
    <mergeCell ref="BB41:BI42"/>
    <mergeCell ref="BJ41:BV42"/>
    <mergeCell ref="BW41:CI42"/>
    <mergeCell ref="D38:W40"/>
    <mergeCell ref="AE69:AO70"/>
    <mergeCell ref="AP69:BF70"/>
    <mergeCell ref="BH69:BM70"/>
    <mergeCell ref="BN69:CH70"/>
    <mergeCell ref="X38:AG40"/>
    <mergeCell ref="AH38:AQ40"/>
    <mergeCell ref="AR38:BA40"/>
    <mergeCell ref="O45:AH46"/>
    <mergeCell ref="A45:N48"/>
    <mergeCell ref="AL49:AR50"/>
    <mergeCell ref="AV49:BB50"/>
    <mergeCell ref="BF49:BL50"/>
    <mergeCell ref="BP49:BV50"/>
    <mergeCell ref="B52:K53"/>
    <mergeCell ref="BT62:CI63"/>
    <mergeCell ref="BN52:BY53"/>
    <mergeCell ref="BZ52:CH53"/>
    <mergeCell ref="H64:Q65"/>
    <mergeCell ref="A74:W76"/>
    <mergeCell ref="BZ74:CI76"/>
    <mergeCell ref="X74:BY76"/>
    <mergeCell ref="A77:C82"/>
    <mergeCell ref="A83:C88"/>
    <mergeCell ref="D77:W82"/>
    <mergeCell ref="D83:W88"/>
    <mergeCell ref="X77:BY78"/>
    <mergeCell ref="X79:BY80"/>
    <mergeCell ref="X83:BY84"/>
    <mergeCell ref="X85:BY86"/>
    <mergeCell ref="CL54:CM55"/>
    <mergeCell ref="CN54:DT55"/>
    <mergeCell ref="B55:K56"/>
    <mergeCell ref="L55:U56"/>
    <mergeCell ref="W55:AF56"/>
    <mergeCell ref="AG55:AP56"/>
    <mergeCell ref="AR55:BC56"/>
    <mergeCell ref="BD55:BR56"/>
    <mergeCell ref="BT55:BX56"/>
    <mergeCell ref="BY55:CH56"/>
    <mergeCell ref="AA110:AS110"/>
    <mergeCell ref="BN110:CH110"/>
    <mergeCell ref="B110:K111"/>
    <mergeCell ref="L110:Y111"/>
    <mergeCell ref="AA111:AL112"/>
    <mergeCell ref="BN111:BV112"/>
    <mergeCell ref="BQ104:BY105"/>
    <mergeCell ref="B107:K108"/>
    <mergeCell ref="L107:Y108"/>
    <mergeCell ref="AV104:BC105"/>
    <mergeCell ref="B104:K105"/>
    <mergeCell ref="L104:Y105"/>
    <mergeCell ref="AA104:AH105"/>
    <mergeCell ref="AI104:AS105"/>
    <mergeCell ref="BD104:BO105"/>
    <mergeCell ref="BZ104:CH105"/>
    <mergeCell ref="CL50:CM51"/>
    <mergeCell ref="O47:X48"/>
    <mergeCell ref="Y47:AH48"/>
    <mergeCell ref="AI47:AR48"/>
    <mergeCell ref="AS47:BB48"/>
    <mergeCell ref="BC47:BL48"/>
    <mergeCell ref="A43:BN44"/>
    <mergeCell ref="BM47:BV48"/>
    <mergeCell ref="AI45:BV46"/>
    <mergeCell ref="O49:Q50"/>
    <mergeCell ref="A49:D50"/>
    <mergeCell ref="E49:N50"/>
    <mergeCell ref="R49:X50"/>
    <mergeCell ref="Y49:AA50"/>
    <mergeCell ref="AI49:AK50"/>
    <mergeCell ref="AS49:AU50"/>
    <mergeCell ref="BC49:BE50"/>
    <mergeCell ref="BM49:BO50"/>
    <mergeCell ref="AB49:AH50"/>
    <mergeCell ref="CN50:DT51"/>
    <mergeCell ref="B71:M72"/>
    <mergeCell ref="N71:AC72"/>
    <mergeCell ref="AE71:AO72"/>
    <mergeCell ref="AP71:BF72"/>
    <mergeCell ref="BH71:BM72"/>
    <mergeCell ref="BN71:CH72"/>
    <mergeCell ref="BP64:BW65"/>
    <mergeCell ref="BX64:CI65"/>
    <mergeCell ref="B67:C68"/>
    <mergeCell ref="D67:G68"/>
    <mergeCell ref="H67:M68"/>
    <mergeCell ref="N67:BR68"/>
    <mergeCell ref="BS67:BX68"/>
    <mergeCell ref="BY67:BY68"/>
    <mergeCell ref="BZ67:CC68"/>
    <mergeCell ref="CD67:CH68"/>
    <mergeCell ref="CL56:DC57"/>
    <mergeCell ref="H58:AW61"/>
    <mergeCell ref="BT58:CI59"/>
    <mergeCell ref="BT60:CI61"/>
    <mergeCell ref="H62:AU63"/>
    <mergeCell ref="B69:M70"/>
    <mergeCell ref="N69:AC70"/>
    <mergeCell ref="BZ89:CI94"/>
    <mergeCell ref="CA99:CI100"/>
    <mergeCell ref="BK99:BZ100"/>
    <mergeCell ref="X81:BY82"/>
    <mergeCell ref="B102:L103"/>
    <mergeCell ref="AV102:BG103"/>
    <mergeCell ref="A89:C94"/>
    <mergeCell ref="D89:W94"/>
    <mergeCell ref="X89:BY90"/>
    <mergeCell ref="X91:BY92"/>
    <mergeCell ref="X93:BY94"/>
    <mergeCell ref="X87:BY88"/>
    <mergeCell ref="BZ77:CI82"/>
    <mergeCell ref="BZ83:CI88"/>
  </mergeCells>
  <phoneticPr fontId="20" type="noConversion"/>
  <conditionalFormatting sqref="X77:CI94 CA99:CI100 L107:Y108">
    <cfRule type="notContainsBlanks" dxfId="8" priority="1">
      <formula>LEN(TRIM(L77))&gt;0</formula>
    </cfRule>
  </conditionalFormatting>
  <conditionalFormatting sqref="AI49 AL49">
    <cfRule type="notContainsBlanks" dxfId="7" priority="5">
      <formula>LEN(TRIM(AI49))&gt;0</formula>
    </cfRule>
  </conditionalFormatting>
  <conditionalFormatting sqref="AS49 AV49">
    <cfRule type="notContainsBlanks" dxfId="6" priority="4">
      <formula>LEN(TRIM(AS49))&gt;0</formula>
    </cfRule>
  </conditionalFormatting>
  <conditionalFormatting sqref="BC49 BF49">
    <cfRule type="notContainsBlanks" dxfId="5" priority="3">
      <formula>LEN(TRIM(BC49))&gt;0</formula>
    </cfRule>
  </conditionalFormatting>
  <conditionalFormatting sqref="BD104:BO105">
    <cfRule type="notContainsBlanks" dxfId="4" priority="15">
      <formula>LEN(TRIM(BD104))&gt;0</formula>
    </cfRule>
  </conditionalFormatting>
  <conditionalFormatting sqref="BM49 BP49">
    <cfRule type="notContainsBlanks" dxfId="3" priority="2">
      <formula>LEN(TRIM(BM49))&gt;0</formula>
    </cfRule>
  </conditionalFormatting>
  <conditionalFormatting sqref="BZ104:CH105">
    <cfRule type="notContainsBlanks" dxfId="2" priority="14">
      <formula>LEN(TRIM(BZ104))&gt;0</formula>
    </cfRule>
  </conditionalFormatting>
  <conditionalFormatting sqref="CA10 R12 R15 I18 I24 U24 M27 I30 AI32 BY32 I33 Y33 D41:CI42 A49 E49 O49 R49 Y49 AB49 L55 AG55 BD55 BY55 BZ67">
    <cfRule type="notContainsBlanks" dxfId="1" priority="16">
      <formula>LEN(TRIM(A10))&gt;0</formula>
    </cfRule>
  </conditionalFormatting>
  <dataValidations count="7">
    <dataValidation type="list" allowBlank="1" showInputMessage="1" showErrorMessage="1" sqref="BD55:BR56" xr:uid="{00000000-0002-0000-0100-000000000000}">
      <formula1>Examiner_Name</formula1>
    </dataValidation>
    <dataValidation type="list" allowBlank="1" showInputMessage="1" showErrorMessage="1" sqref="L55:U56 BD104:BO105" xr:uid="{00000000-0002-0000-0100-000001000000}">
      <formula1>Staff</formula1>
    </dataValidation>
    <dataValidation type="list" allowBlank="1" showInputMessage="1" showErrorMessage="1" sqref="BB41:BI42" xr:uid="{00000000-0002-0000-0100-000002000000}">
      <formula1>Gender</formula1>
    </dataValidation>
    <dataValidation type="list" allowBlank="1" showInputMessage="1" showErrorMessage="1" sqref="BJ41:BV42" xr:uid="{00000000-0002-0000-0100-000003000000}">
      <formula1>Yes_No</formula1>
    </dataValidation>
    <dataValidation type="list" allowBlank="1" showInputMessage="1" showErrorMessage="1" sqref="BZ77:CI94 CA99:CI100" xr:uid="{00000000-0002-0000-0100-000004000000}">
      <formula1>Results</formula1>
    </dataValidation>
    <dataValidation type="list" allowBlank="1" showInputMessage="1" showErrorMessage="1" sqref="R15:AF17" xr:uid="{00000000-0002-0000-0100-000005000000}">
      <formula1>MEMBERS</formula1>
    </dataValidation>
    <dataValidation type="list" allowBlank="1" showInputMessage="1" showErrorMessage="1" sqref="I30:AF32" xr:uid="{00000000-0002-0000-0100-000006000000}">
      <formula1>VENUE</formula1>
    </dataValidation>
  </dataValidations>
  <pageMargins left="0.39370078740157483" right="0.39370078740157483" top="0.55118110236220474" bottom="0.55118110236220474"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7000000}">
          <x14:formula1>
            <xm:f>OPTIONS!$A$23:$A$25</xm:f>
          </x14:formula1>
          <xm:sqref>M27:AF29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T118"/>
  <sheetViews>
    <sheetView showGridLines="0" showZeros="0" view="pageBreakPreview" topLeftCell="A36" zoomScaleNormal="103" zoomScaleSheetLayoutView="100" workbookViewId="0">
      <selection activeCell="BJ41" sqref="BJ41:BV43"/>
    </sheetView>
  </sheetViews>
  <sheetFormatPr defaultColWidth="9" defaultRowHeight="11.4" x14ac:dyDescent="0.2"/>
  <cols>
    <col min="1" max="129" width="1.44140625" style="7" customWidth="1"/>
    <col min="130" max="16384" width="9" style="7"/>
  </cols>
  <sheetData>
    <row r="1" spans="1:87" ht="6" customHeight="1" x14ac:dyDescent="0.2">
      <c r="H1" s="265" t="s">
        <v>0</v>
      </c>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BT1" s="261" t="s">
        <v>1</v>
      </c>
      <c r="BU1" s="261"/>
      <c r="BV1" s="261"/>
      <c r="BW1" s="261"/>
      <c r="BX1" s="261"/>
      <c r="BY1" s="261"/>
      <c r="BZ1" s="261"/>
      <c r="CA1" s="261"/>
      <c r="CB1" s="261"/>
      <c r="CC1" s="261"/>
      <c r="CD1" s="261"/>
      <c r="CE1" s="261"/>
      <c r="CF1" s="261"/>
      <c r="CG1" s="261"/>
      <c r="CH1" s="261"/>
      <c r="CI1" s="261"/>
    </row>
    <row r="2" spans="1:87" ht="6" customHeight="1" x14ac:dyDescent="0.2">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BT2" s="261"/>
      <c r="BU2" s="261"/>
      <c r="BV2" s="261"/>
      <c r="BW2" s="261"/>
      <c r="BX2" s="261"/>
      <c r="BY2" s="261"/>
      <c r="BZ2" s="261"/>
      <c r="CA2" s="261"/>
      <c r="CB2" s="261"/>
      <c r="CC2" s="261"/>
      <c r="CD2" s="261"/>
      <c r="CE2" s="261"/>
      <c r="CF2" s="261"/>
      <c r="CG2" s="261"/>
      <c r="CH2" s="261"/>
      <c r="CI2" s="261"/>
    </row>
    <row r="3" spans="1:87" ht="6" customHeight="1" x14ac:dyDescent="0.2">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BT3" s="261" t="s">
        <v>2</v>
      </c>
      <c r="BU3" s="261"/>
      <c r="BV3" s="261"/>
      <c r="BW3" s="261"/>
      <c r="BX3" s="261"/>
      <c r="BY3" s="261"/>
      <c r="BZ3" s="261"/>
      <c r="CA3" s="261"/>
      <c r="CB3" s="261"/>
      <c r="CC3" s="261"/>
      <c r="CD3" s="261"/>
      <c r="CE3" s="261"/>
      <c r="CF3" s="261"/>
      <c r="CG3" s="261"/>
      <c r="CH3" s="261"/>
      <c r="CI3" s="261"/>
    </row>
    <row r="4" spans="1:87" ht="6" customHeight="1" x14ac:dyDescent="0.2">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BT4" s="261"/>
      <c r="BU4" s="261"/>
      <c r="BV4" s="261"/>
      <c r="BW4" s="261"/>
      <c r="BX4" s="261"/>
      <c r="BY4" s="261"/>
      <c r="BZ4" s="261"/>
      <c r="CA4" s="261"/>
      <c r="CB4" s="261"/>
      <c r="CC4" s="261"/>
      <c r="CD4" s="261"/>
      <c r="CE4" s="261"/>
      <c r="CF4" s="261"/>
      <c r="CG4" s="261"/>
      <c r="CH4" s="261"/>
      <c r="CI4" s="261"/>
    </row>
    <row r="5" spans="1:87" ht="6" customHeight="1" x14ac:dyDescent="0.2">
      <c r="H5" s="359" t="s">
        <v>3</v>
      </c>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8"/>
      <c r="BT5" s="261" t="s">
        <v>4</v>
      </c>
      <c r="BU5" s="261"/>
      <c r="BV5" s="261"/>
      <c r="BW5" s="261"/>
      <c r="BX5" s="261"/>
      <c r="BY5" s="261"/>
      <c r="BZ5" s="261"/>
      <c r="CA5" s="261"/>
      <c r="CB5" s="261"/>
      <c r="CC5" s="261"/>
      <c r="CD5" s="261"/>
      <c r="CE5" s="261"/>
      <c r="CF5" s="261"/>
      <c r="CG5" s="261"/>
      <c r="CH5" s="261"/>
      <c r="CI5" s="261"/>
    </row>
    <row r="6" spans="1:87" ht="6" customHeight="1" x14ac:dyDescent="0.2">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8"/>
      <c r="BT6" s="261"/>
      <c r="BU6" s="261"/>
      <c r="BV6" s="261"/>
      <c r="BW6" s="261"/>
      <c r="BX6" s="261"/>
      <c r="BY6" s="261"/>
      <c r="BZ6" s="261"/>
      <c r="CA6" s="261"/>
      <c r="CB6" s="261"/>
      <c r="CC6" s="261"/>
      <c r="CD6" s="261"/>
      <c r="CE6" s="261"/>
      <c r="CF6" s="261"/>
      <c r="CG6" s="261"/>
      <c r="CH6" s="261"/>
      <c r="CI6" s="261"/>
    </row>
    <row r="7" spans="1:87" ht="6" customHeight="1" x14ac:dyDescent="0.2">
      <c r="H7" s="396" t="s">
        <v>78</v>
      </c>
      <c r="I7" s="396"/>
      <c r="J7" s="396"/>
      <c r="K7" s="396"/>
      <c r="L7" s="396"/>
      <c r="M7" s="396"/>
      <c r="N7" s="396"/>
      <c r="O7" s="396"/>
      <c r="P7" s="396"/>
      <c r="Q7" s="396"/>
      <c r="BP7" s="261" t="s">
        <v>5</v>
      </c>
      <c r="BQ7" s="261"/>
      <c r="BR7" s="261"/>
      <c r="BS7" s="261"/>
      <c r="BT7" s="261"/>
      <c r="BU7" s="261"/>
      <c r="BV7" s="261"/>
      <c r="BW7" s="261"/>
      <c r="BX7" s="261" t="s">
        <v>6</v>
      </c>
      <c r="BY7" s="261"/>
      <c r="BZ7" s="261"/>
      <c r="CA7" s="261"/>
      <c r="CB7" s="261"/>
      <c r="CC7" s="261"/>
      <c r="CD7" s="261"/>
      <c r="CE7" s="261"/>
      <c r="CF7" s="261"/>
      <c r="CG7" s="261"/>
      <c r="CH7" s="261"/>
      <c r="CI7" s="261"/>
    </row>
    <row r="8" spans="1:87" ht="6" customHeight="1" x14ac:dyDescent="0.2">
      <c r="H8" s="396"/>
      <c r="I8" s="396"/>
      <c r="J8" s="396"/>
      <c r="K8" s="396"/>
      <c r="L8" s="396"/>
      <c r="M8" s="396"/>
      <c r="N8" s="396"/>
      <c r="O8" s="396"/>
      <c r="P8" s="396"/>
      <c r="Q8" s="396"/>
      <c r="BP8" s="261"/>
      <c r="BQ8" s="261"/>
      <c r="BR8" s="261"/>
      <c r="BS8" s="261"/>
      <c r="BT8" s="261"/>
      <c r="BU8" s="261"/>
      <c r="BV8" s="261"/>
      <c r="BW8" s="261"/>
      <c r="BX8" s="261"/>
      <c r="BY8" s="261"/>
      <c r="BZ8" s="261"/>
      <c r="CA8" s="261"/>
      <c r="CB8" s="261"/>
      <c r="CC8" s="261"/>
      <c r="CD8" s="261"/>
      <c r="CE8" s="261"/>
      <c r="CF8" s="261"/>
      <c r="CG8" s="261"/>
      <c r="CH8" s="261"/>
      <c r="CI8" s="261"/>
    </row>
    <row r="9" spans="1:87" ht="13.35" customHeight="1" x14ac:dyDescent="0.2"/>
    <row r="10" spans="1:87" ht="14.25" customHeight="1" x14ac:dyDescent="0.25">
      <c r="A10" s="11"/>
      <c r="B10" s="315" t="s">
        <v>79</v>
      </c>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14"/>
      <c r="AH10" s="11"/>
      <c r="AI10" s="285" t="s">
        <v>80</v>
      </c>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319"/>
      <c r="BK10" s="11"/>
      <c r="BL10" s="411" t="s">
        <v>81</v>
      </c>
      <c r="BM10" s="411"/>
      <c r="BN10" s="411"/>
      <c r="BO10" s="411"/>
      <c r="BP10" s="411"/>
      <c r="BQ10" s="411"/>
      <c r="BR10" s="411"/>
      <c r="BS10" s="411"/>
      <c r="BT10" s="411"/>
      <c r="BU10" s="411"/>
      <c r="BV10" s="411"/>
      <c r="BW10" s="411"/>
      <c r="BX10" s="411"/>
      <c r="BY10" s="411"/>
      <c r="BZ10" s="411"/>
      <c r="CA10" s="356"/>
      <c r="CB10" s="356"/>
      <c r="CC10" s="356"/>
      <c r="CD10" s="356"/>
      <c r="CE10" s="243" t="s">
        <v>82</v>
      </c>
      <c r="CF10" s="243"/>
      <c r="CG10" s="243"/>
      <c r="CH10" s="243"/>
      <c r="CI10" s="14"/>
    </row>
    <row r="11" spans="1:87" ht="14.25" customHeight="1" x14ac:dyDescent="0.2">
      <c r="A11" s="12"/>
      <c r="B11" s="318" t="s">
        <v>11</v>
      </c>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15"/>
      <c r="AH11" s="12"/>
      <c r="AI11" s="320"/>
      <c r="AJ11" s="320"/>
      <c r="AK11" s="320"/>
      <c r="AL11" s="320"/>
      <c r="AM11" s="320"/>
      <c r="AN11" s="320"/>
      <c r="AO11" s="320"/>
      <c r="AP11" s="320"/>
      <c r="AQ11" s="320"/>
      <c r="AR11" s="320"/>
      <c r="AS11" s="320"/>
      <c r="AT11" s="320"/>
      <c r="AU11" s="320"/>
      <c r="AV11" s="320"/>
      <c r="AW11" s="320"/>
      <c r="AX11" s="320"/>
      <c r="AY11" s="320"/>
      <c r="AZ11" s="320"/>
      <c r="BA11" s="320"/>
      <c r="BB11" s="320"/>
      <c r="BC11" s="320"/>
      <c r="BD11" s="320"/>
      <c r="BE11" s="320"/>
      <c r="BF11" s="320"/>
      <c r="BG11" s="320"/>
      <c r="BH11" s="320"/>
      <c r="BI11" s="320"/>
      <c r="BJ11" s="321"/>
      <c r="BK11" s="12"/>
      <c r="BL11" s="412"/>
      <c r="BM11" s="412"/>
      <c r="BN11" s="412"/>
      <c r="BO11" s="412"/>
      <c r="BP11" s="412"/>
      <c r="BQ11" s="412"/>
      <c r="BR11" s="412"/>
      <c r="BS11" s="412"/>
      <c r="BT11" s="412"/>
      <c r="BU11" s="412"/>
      <c r="BV11" s="412"/>
      <c r="BW11" s="412"/>
      <c r="BX11" s="412"/>
      <c r="BY11" s="412"/>
      <c r="BZ11" s="412"/>
      <c r="CA11" s="413"/>
      <c r="CB11" s="413"/>
      <c r="CC11" s="413"/>
      <c r="CD11" s="413"/>
      <c r="CE11" s="244"/>
      <c r="CF11" s="244"/>
      <c r="CG11" s="244"/>
      <c r="CH11" s="244"/>
      <c r="CI11" s="15"/>
    </row>
    <row r="12" spans="1:87" ht="9" customHeight="1" x14ac:dyDescent="0.2">
      <c r="A12" s="17"/>
      <c r="B12" s="241" t="s">
        <v>12</v>
      </c>
      <c r="C12" s="241"/>
      <c r="D12" s="241"/>
      <c r="E12" s="241"/>
      <c r="F12" s="241"/>
      <c r="G12" s="241"/>
      <c r="H12" s="241"/>
      <c r="I12" s="241"/>
      <c r="J12" s="241"/>
      <c r="K12" s="241"/>
      <c r="L12" s="241"/>
      <c r="M12" s="241"/>
      <c r="N12" s="241"/>
      <c r="O12" s="241"/>
      <c r="P12" s="241"/>
      <c r="Q12" s="241" t="s">
        <v>13</v>
      </c>
      <c r="R12" s="403"/>
      <c r="S12" s="403"/>
      <c r="T12" s="403"/>
      <c r="U12" s="403"/>
      <c r="V12" s="403"/>
      <c r="W12" s="403"/>
      <c r="X12" s="403"/>
      <c r="Y12" s="403"/>
      <c r="Z12" s="403"/>
      <c r="AA12" s="403"/>
      <c r="AB12" s="403"/>
      <c r="AC12" s="403"/>
      <c r="AD12" s="403"/>
      <c r="AE12" s="403"/>
      <c r="AF12" s="403"/>
      <c r="AG12" s="18"/>
      <c r="AH12" s="11"/>
      <c r="AI12" s="287" t="s">
        <v>14</v>
      </c>
      <c r="AJ12" s="287"/>
      <c r="AK12" s="287"/>
      <c r="AL12" s="287"/>
      <c r="AM12" s="287"/>
      <c r="AN12" s="287"/>
      <c r="AO12" s="287"/>
      <c r="AP12" s="287"/>
      <c r="AQ12" s="287"/>
      <c r="AR12" s="287"/>
      <c r="AS12" s="287"/>
      <c r="AT12" s="287"/>
      <c r="AU12" s="287"/>
      <c r="AV12" s="287"/>
      <c r="AW12" s="287"/>
      <c r="AX12" s="287"/>
      <c r="AY12" s="287"/>
      <c r="AZ12" s="287"/>
      <c r="BA12" s="287"/>
      <c r="BB12" s="287"/>
      <c r="BC12" s="287"/>
      <c r="BD12" s="287"/>
      <c r="BE12" s="287"/>
      <c r="BF12" s="287"/>
      <c r="BG12" s="287"/>
      <c r="BH12" s="287"/>
      <c r="BI12" s="287"/>
      <c r="BJ12" s="287"/>
      <c r="BK12" s="287"/>
      <c r="BL12" s="287"/>
      <c r="BM12" s="287"/>
      <c r="BN12" s="287"/>
      <c r="BO12" s="287"/>
      <c r="BP12" s="287"/>
      <c r="BQ12" s="287"/>
      <c r="BR12" s="287"/>
      <c r="BS12" s="287"/>
      <c r="BT12" s="287"/>
      <c r="BU12" s="287"/>
      <c r="BV12" s="287"/>
      <c r="BW12" s="287"/>
      <c r="BX12" s="287"/>
      <c r="BY12" s="287"/>
      <c r="BZ12" s="287"/>
      <c r="CA12" s="287"/>
      <c r="CB12" s="287"/>
      <c r="CC12" s="287"/>
      <c r="CD12" s="287"/>
      <c r="CE12" s="287"/>
      <c r="CF12" s="287"/>
      <c r="CG12" s="287"/>
      <c r="CH12" s="287"/>
      <c r="CI12" s="14"/>
    </row>
    <row r="13" spans="1:87" ht="9" customHeight="1" x14ac:dyDescent="0.2">
      <c r="A13" s="21"/>
      <c r="B13" s="309"/>
      <c r="C13" s="309"/>
      <c r="D13" s="309"/>
      <c r="E13" s="309"/>
      <c r="F13" s="309"/>
      <c r="G13" s="309"/>
      <c r="H13" s="309"/>
      <c r="I13" s="309"/>
      <c r="J13" s="309"/>
      <c r="K13" s="309"/>
      <c r="L13" s="309"/>
      <c r="M13" s="309"/>
      <c r="N13" s="309"/>
      <c r="O13" s="309"/>
      <c r="P13" s="309"/>
      <c r="Q13" s="309"/>
      <c r="R13" s="401"/>
      <c r="S13" s="401"/>
      <c r="T13" s="401"/>
      <c r="U13" s="401"/>
      <c r="V13" s="401"/>
      <c r="W13" s="401"/>
      <c r="X13" s="401"/>
      <c r="Y13" s="401"/>
      <c r="Z13" s="401"/>
      <c r="AA13" s="401"/>
      <c r="AB13" s="401"/>
      <c r="AC13" s="401"/>
      <c r="AD13" s="401"/>
      <c r="AE13" s="401"/>
      <c r="AF13" s="401"/>
      <c r="AG13" s="22"/>
      <c r="AH13" s="13"/>
      <c r="AI13" s="7" t="s">
        <v>15</v>
      </c>
      <c r="AJ13" s="288" t="s">
        <v>16</v>
      </c>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89"/>
      <c r="BL13" s="289"/>
      <c r="BM13" s="289"/>
      <c r="BN13" s="289"/>
      <c r="BO13" s="289"/>
      <c r="BP13" s="289"/>
      <c r="BQ13" s="289"/>
      <c r="BR13" s="289"/>
      <c r="BS13" s="289"/>
      <c r="BT13" s="289"/>
      <c r="BU13" s="289"/>
      <c r="BV13" s="289"/>
      <c r="BW13" s="289"/>
      <c r="BX13" s="289"/>
      <c r="BY13" s="289"/>
      <c r="BZ13" s="289"/>
      <c r="CA13" s="289"/>
      <c r="CB13" s="289"/>
      <c r="CC13" s="289"/>
      <c r="CD13" s="289"/>
      <c r="CE13" s="289"/>
      <c r="CF13" s="289"/>
      <c r="CG13" s="289"/>
      <c r="CH13" s="289"/>
      <c r="CI13" s="16"/>
    </row>
    <row r="14" spans="1:87" ht="9" customHeight="1" x14ac:dyDescent="0.2">
      <c r="A14" s="19"/>
      <c r="B14" s="242"/>
      <c r="C14" s="242"/>
      <c r="D14" s="242"/>
      <c r="E14" s="242"/>
      <c r="F14" s="242"/>
      <c r="G14" s="242"/>
      <c r="H14" s="242"/>
      <c r="I14" s="242"/>
      <c r="J14" s="242"/>
      <c r="K14" s="242"/>
      <c r="L14" s="242"/>
      <c r="M14" s="242"/>
      <c r="N14" s="242"/>
      <c r="O14" s="242"/>
      <c r="P14" s="242"/>
      <c r="Q14" s="242"/>
      <c r="R14" s="402"/>
      <c r="S14" s="402"/>
      <c r="T14" s="402"/>
      <c r="U14" s="402"/>
      <c r="V14" s="402"/>
      <c r="W14" s="402"/>
      <c r="X14" s="402"/>
      <c r="Y14" s="402"/>
      <c r="Z14" s="402"/>
      <c r="AA14" s="402"/>
      <c r="AB14" s="402"/>
      <c r="AC14" s="402"/>
      <c r="AD14" s="402"/>
      <c r="AE14" s="402"/>
      <c r="AF14" s="402"/>
      <c r="AG14" s="20"/>
      <c r="AH14" s="13"/>
      <c r="AJ14" s="289"/>
      <c r="AK14" s="289"/>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c r="BO14" s="289"/>
      <c r="BP14" s="289"/>
      <c r="BQ14" s="289"/>
      <c r="BR14" s="289"/>
      <c r="BS14" s="289"/>
      <c r="BT14" s="289"/>
      <c r="BU14" s="289"/>
      <c r="BV14" s="289"/>
      <c r="BW14" s="289"/>
      <c r="BX14" s="289"/>
      <c r="BY14" s="289"/>
      <c r="BZ14" s="289"/>
      <c r="CA14" s="289"/>
      <c r="CB14" s="289"/>
      <c r="CC14" s="289"/>
      <c r="CD14" s="289"/>
      <c r="CE14" s="289"/>
      <c r="CF14" s="289"/>
      <c r="CG14" s="289"/>
      <c r="CH14" s="289"/>
      <c r="CI14" s="16"/>
    </row>
    <row r="15" spans="1:87" ht="9" customHeight="1" x14ac:dyDescent="0.2">
      <c r="A15" s="17"/>
      <c r="B15" s="241" t="s">
        <v>17</v>
      </c>
      <c r="C15" s="241"/>
      <c r="D15" s="241"/>
      <c r="E15" s="241"/>
      <c r="F15" s="241"/>
      <c r="G15" s="241"/>
      <c r="H15" s="241"/>
      <c r="I15" s="241"/>
      <c r="J15" s="241"/>
      <c r="K15" s="241"/>
      <c r="L15" s="241"/>
      <c r="M15" s="241"/>
      <c r="N15" s="241"/>
      <c r="O15" s="241"/>
      <c r="P15" s="241"/>
      <c r="Q15" s="241" t="s">
        <v>13</v>
      </c>
      <c r="R15" s="408"/>
      <c r="S15" s="408"/>
      <c r="T15" s="408"/>
      <c r="U15" s="408"/>
      <c r="V15" s="408"/>
      <c r="W15" s="408"/>
      <c r="X15" s="408"/>
      <c r="Y15" s="408"/>
      <c r="Z15" s="408"/>
      <c r="AA15" s="408"/>
      <c r="AB15" s="408"/>
      <c r="AC15" s="408"/>
      <c r="AD15" s="408"/>
      <c r="AE15" s="408"/>
      <c r="AF15" s="408"/>
      <c r="AG15" s="18"/>
      <c r="AH15" s="13"/>
      <c r="AJ15" s="289"/>
      <c r="AK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c r="BT15" s="289"/>
      <c r="BU15" s="289"/>
      <c r="BV15" s="289"/>
      <c r="BW15" s="289"/>
      <c r="BX15" s="289"/>
      <c r="BY15" s="289"/>
      <c r="BZ15" s="289"/>
      <c r="CA15" s="289"/>
      <c r="CB15" s="289"/>
      <c r="CC15" s="289"/>
      <c r="CD15" s="289"/>
      <c r="CE15" s="289"/>
      <c r="CF15" s="289"/>
      <c r="CG15" s="289"/>
      <c r="CH15" s="289"/>
      <c r="CI15" s="16"/>
    </row>
    <row r="16" spans="1:87" ht="9" customHeight="1" x14ac:dyDescent="0.2">
      <c r="A16" s="21"/>
      <c r="B16" s="309"/>
      <c r="C16" s="309"/>
      <c r="D16" s="309"/>
      <c r="E16" s="309"/>
      <c r="F16" s="309"/>
      <c r="G16" s="309"/>
      <c r="H16" s="309"/>
      <c r="I16" s="309"/>
      <c r="J16" s="309"/>
      <c r="K16" s="309"/>
      <c r="L16" s="309"/>
      <c r="M16" s="309"/>
      <c r="N16" s="309"/>
      <c r="O16" s="309"/>
      <c r="P16" s="309"/>
      <c r="Q16" s="309"/>
      <c r="R16" s="409"/>
      <c r="S16" s="409"/>
      <c r="T16" s="409"/>
      <c r="U16" s="409"/>
      <c r="V16" s="409"/>
      <c r="W16" s="409"/>
      <c r="X16" s="409"/>
      <c r="Y16" s="409"/>
      <c r="Z16" s="409"/>
      <c r="AA16" s="409"/>
      <c r="AB16" s="409"/>
      <c r="AC16" s="409"/>
      <c r="AD16" s="409"/>
      <c r="AE16" s="409"/>
      <c r="AF16" s="409"/>
      <c r="AG16" s="22"/>
      <c r="AH16" s="13"/>
      <c r="AI16" s="7" t="s">
        <v>15</v>
      </c>
      <c r="AJ16" s="288" t="s">
        <v>19</v>
      </c>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c r="BO16" s="289"/>
      <c r="BP16" s="289"/>
      <c r="BQ16" s="289"/>
      <c r="BR16" s="289"/>
      <c r="BS16" s="289"/>
      <c r="BT16" s="289"/>
      <c r="BU16" s="289"/>
      <c r="BV16" s="289"/>
      <c r="BW16" s="289"/>
      <c r="BX16" s="289"/>
      <c r="BY16" s="289"/>
      <c r="BZ16" s="289"/>
      <c r="CA16" s="289"/>
      <c r="CB16" s="289"/>
      <c r="CC16" s="289"/>
      <c r="CD16" s="289"/>
      <c r="CE16" s="289"/>
      <c r="CF16" s="289"/>
      <c r="CG16" s="289"/>
      <c r="CH16" s="289"/>
      <c r="CI16" s="16"/>
    </row>
    <row r="17" spans="1:87" ht="9" customHeight="1" x14ac:dyDescent="0.2">
      <c r="A17" s="19"/>
      <c r="B17" s="242"/>
      <c r="C17" s="242"/>
      <c r="D17" s="242"/>
      <c r="E17" s="242"/>
      <c r="F17" s="242"/>
      <c r="G17" s="242"/>
      <c r="H17" s="242"/>
      <c r="I17" s="242"/>
      <c r="J17" s="242"/>
      <c r="K17" s="242"/>
      <c r="L17" s="242"/>
      <c r="M17" s="242"/>
      <c r="N17" s="242"/>
      <c r="O17" s="242"/>
      <c r="P17" s="242"/>
      <c r="Q17" s="242"/>
      <c r="R17" s="410"/>
      <c r="S17" s="410"/>
      <c r="T17" s="410"/>
      <c r="U17" s="410"/>
      <c r="V17" s="410"/>
      <c r="W17" s="410"/>
      <c r="X17" s="410"/>
      <c r="Y17" s="410"/>
      <c r="Z17" s="410"/>
      <c r="AA17" s="410"/>
      <c r="AB17" s="410"/>
      <c r="AC17" s="410"/>
      <c r="AD17" s="410"/>
      <c r="AE17" s="410"/>
      <c r="AF17" s="410"/>
      <c r="AG17" s="20"/>
      <c r="AH17" s="13"/>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89"/>
      <c r="BZ17" s="289"/>
      <c r="CA17" s="289"/>
      <c r="CB17" s="289"/>
      <c r="CC17" s="289"/>
      <c r="CD17" s="289"/>
      <c r="CE17" s="289"/>
      <c r="CF17" s="289"/>
      <c r="CG17" s="289"/>
      <c r="CH17" s="289"/>
      <c r="CI17" s="16"/>
    </row>
    <row r="18" spans="1:87" ht="9" customHeight="1" x14ac:dyDescent="0.2">
      <c r="A18" s="17"/>
      <c r="B18" s="241" t="s">
        <v>20</v>
      </c>
      <c r="C18" s="241"/>
      <c r="D18" s="241"/>
      <c r="E18" s="241"/>
      <c r="F18" s="241"/>
      <c r="G18" s="241"/>
      <c r="H18" s="241" t="s">
        <v>13</v>
      </c>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18"/>
      <c r="AH18" s="13"/>
      <c r="AI18" s="7" t="s">
        <v>15</v>
      </c>
      <c r="AJ18" s="290" t="s">
        <v>21</v>
      </c>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c r="CA18" s="290"/>
      <c r="CB18" s="290"/>
      <c r="CC18" s="290"/>
      <c r="CD18" s="290"/>
      <c r="CE18" s="290"/>
      <c r="CF18" s="290"/>
      <c r="CG18" s="290"/>
      <c r="CH18" s="290"/>
      <c r="CI18" s="16"/>
    </row>
    <row r="19" spans="1:87" ht="9" customHeight="1" x14ac:dyDescent="0.2">
      <c r="A19" s="21"/>
      <c r="B19" s="309"/>
      <c r="C19" s="309"/>
      <c r="D19" s="309"/>
      <c r="E19" s="309"/>
      <c r="F19" s="309"/>
      <c r="G19" s="309"/>
      <c r="H19" s="3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22"/>
      <c r="AH19" s="13"/>
      <c r="AI19" s="7" t="s">
        <v>15</v>
      </c>
      <c r="AJ19" s="288" t="s">
        <v>22</v>
      </c>
      <c r="AK19" s="289"/>
      <c r="AL19" s="289"/>
      <c r="AM19" s="289"/>
      <c r="AN19" s="289"/>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c r="CE19" s="289"/>
      <c r="CF19" s="289"/>
      <c r="CG19" s="289"/>
      <c r="CH19" s="289"/>
      <c r="CI19" s="16"/>
    </row>
    <row r="20" spans="1:87" ht="9" customHeight="1" x14ac:dyDescent="0.2">
      <c r="A20" s="21"/>
      <c r="B20" s="309"/>
      <c r="C20" s="309"/>
      <c r="D20" s="309"/>
      <c r="E20" s="309"/>
      <c r="F20" s="309"/>
      <c r="G20" s="309"/>
      <c r="H20" s="3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22"/>
      <c r="AH20" s="13"/>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c r="CE20" s="289"/>
      <c r="CF20" s="289"/>
      <c r="CG20" s="289"/>
      <c r="CH20" s="289"/>
      <c r="CI20" s="16"/>
    </row>
    <row r="21" spans="1:87" ht="9" customHeight="1" x14ac:dyDescent="0.2">
      <c r="A21" s="21"/>
      <c r="B21" s="309"/>
      <c r="C21" s="309"/>
      <c r="D21" s="309"/>
      <c r="E21" s="309"/>
      <c r="F21" s="309"/>
      <c r="G21" s="309"/>
      <c r="H21" s="3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22"/>
      <c r="AH21" s="13"/>
      <c r="AI21" s="7" t="s">
        <v>15</v>
      </c>
      <c r="AJ21" s="290" t="s">
        <v>23</v>
      </c>
      <c r="AK21" s="290"/>
      <c r="AL21" s="290"/>
      <c r="AM21" s="290"/>
      <c r="AN21" s="290"/>
      <c r="AO21" s="290"/>
      <c r="AP21" s="290"/>
      <c r="AQ21" s="290"/>
      <c r="AR21" s="290"/>
      <c r="AS21" s="290"/>
      <c r="AT21" s="290"/>
      <c r="AU21" s="290"/>
      <c r="AV21" s="290"/>
      <c r="AW21" s="290"/>
      <c r="AX21" s="290"/>
      <c r="AY21" s="290"/>
      <c r="AZ21" s="290"/>
      <c r="BA21" s="290"/>
      <c r="BB21" s="290"/>
      <c r="BC21" s="290"/>
      <c r="BD21" s="290"/>
      <c r="BE21" s="290"/>
      <c r="BF21" s="290"/>
      <c r="BG21" s="290"/>
      <c r="BH21" s="290"/>
      <c r="BI21" s="290"/>
      <c r="BJ21" s="290"/>
      <c r="BK21" s="290"/>
      <c r="BL21" s="290"/>
      <c r="BM21" s="290"/>
      <c r="BN21" s="290"/>
      <c r="BO21" s="290"/>
      <c r="BP21" s="290"/>
      <c r="BQ21" s="290"/>
      <c r="BR21" s="290"/>
      <c r="BS21" s="290"/>
      <c r="BT21" s="290"/>
      <c r="BU21" s="290"/>
      <c r="BV21" s="290"/>
      <c r="BW21" s="290"/>
      <c r="BX21" s="290"/>
      <c r="BY21" s="290"/>
      <c r="BZ21" s="290"/>
      <c r="CA21" s="290"/>
      <c r="CB21" s="290"/>
      <c r="CC21" s="290"/>
      <c r="CD21" s="290"/>
      <c r="CE21" s="290"/>
      <c r="CF21" s="290"/>
      <c r="CG21" s="290"/>
      <c r="CH21" s="290"/>
      <c r="CI21" s="16"/>
    </row>
    <row r="22" spans="1:87" ht="9" customHeight="1" x14ac:dyDescent="0.2">
      <c r="A22" s="21"/>
      <c r="B22" s="309"/>
      <c r="C22" s="309"/>
      <c r="D22" s="309"/>
      <c r="E22" s="309"/>
      <c r="F22" s="309"/>
      <c r="G22" s="309"/>
      <c r="H22" s="3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22"/>
      <c r="AH22" s="13"/>
      <c r="AI22" s="7" t="s">
        <v>15</v>
      </c>
      <c r="AJ22" s="290" t="s">
        <v>24</v>
      </c>
      <c r="AK22" s="290"/>
      <c r="AL22" s="290"/>
      <c r="AM22" s="290"/>
      <c r="AN22" s="290"/>
      <c r="AO22" s="290"/>
      <c r="AP22" s="290"/>
      <c r="AQ22" s="290"/>
      <c r="AR22" s="290"/>
      <c r="AS22" s="290"/>
      <c r="AT22" s="290"/>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0"/>
      <c r="BR22" s="290"/>
      <c r="BS22" s="290"/>
      <c r="BT22" s="290"/>
      <c r="BU22" s="290"/>
      <c r="BV22" s="290"/>
      <c r="BW22" s="290"/>
      <c r="BX22" s="290"/>
      <c r="BY22" s="290"/>
      <c r="BZ22" s="290"/>
      <c r="CA22" s="290"/>
      <c r="CB22" s="290"/>
      <c r="CC22" s="290"/>
      <c r="CD22" s="290"/>
      <c r="CE22" s="290"/>
      <c r="CF22" s="290"/>
      <c r="CG22" s="290"/>
      <c r="CH22" s="290"/>
      <c r="CI22" s="16"/>
    </row>
    <row r="23" spans="1:87" ht="9" customHeight="1" x14ac:dyDescent="0.2">
      <c r="A23" s="19"/>
      <c r="B23" s="242"/>
      <c r="C23" s="242"/>
      <c r="D23" s="242"/>
      <c r="E23" s="242"/>
      <c r="F23" s="242"/>
      <c r="G23" s="242"/>
      <c r="H23" s="242"/>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20"/>
      <c r="AH23" s="13"/>
      <c r="AI23" s="292" t="s">
        <v>25</v>
      </c>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16"/>
    </row>
    <row r="24" spans="1:87" ht="9" customHeight="1" x14ac:dyDescent="0.2">
      <c r="A24" s="17"/>
      <c r="B24" s="241" t="s">
        <v>26</v>
      </c>
      <c r="C24" s="241"/>
      <c r="D24" s="241"/>
      <c r="E24" s="241"/>
      <c r="F24" s="241"/>
      <c r="G24" s="241"/>
      <c r="H24" s="241" t="s">
        <v>13</v>
      </c>
      <c r="I24" s="403"/>
      <c r="J24" s="403"/>
      <c r="K24" s="403"/>
      <c r="L24" s="403"/>
      <c r="M24" s="403"/>
      <c r="N24" s="403"/>
      <c r="O24" s="414"/>
      <c r="P24" s="307" t="s">
        <v>27</v>
      </c>
      <c r="Q24" s="241"/>
      <c r="R24" s="241"/>
      <c r="S24" s="241"/>
      <c r="T24" s="241" t="s">
        <v>13</v>
      </c>
      <c r="U24" s="417"/>
      <c r="V24" s="312"/>
      <c r="W24" s="312"/>
      <c r="X24" s="312"/>
      <c r="Y24" s="312"/>
      <c r="Z24" s="312"/>
      <c r="AA24" s="312"/>
      <c r="AB24" s="312"/>
      <c r="AC24" s="312"/>
      <c r="AD24" s="312"/>
      <c r="AE24" s="312"/>
      <c r="AF24" s="312"/>
      <c r="AG24" s="18"/>
      <c r="AH24" s="13"/>
      <c r="AI24" s="7" t="s">
        <v>15</v>
      </c>
      <c r="AJ24" s="290" t="s">
        <v>28</v>
      </c>
      <c r="AK24" s="290"/>
      <c r="AL24" s="290"/>
      <c r="AM24" s="290"/>
      <c r="AN24" s="290"/>
      <c r="AO24" s="290"/>
      <c r="AP24" s="290"/>
      <c r="AQ24" s="290"/>
      <c r="AR24" s="290"/>
      <c r="AS24" s="290"/>
      <c r="AT24" s="290"/>
      <c r="AU24" s="290"/>
      <c r="AV24" s="290"/>
      <c r="AW24" s="290"/>
      <c r="AX24" s="290"/>
      <c r="AY24" s="290"/>
      <c r="AZ24" s="290"/>
      <c r="BA24" s="290"/>
      <c r="BB24" s="290"/>
      <c r="BC24" s="290"/>
      <c r="BD24" s="290"/>
      <c r="BE24" s="290"/>
      <c r="BF24" s="290"/>
      <c r="BG24" s="290"/>
      <c r="BH24" s="290"/>
      <c r="BI24" s="290"/>
      <c r="BJ24" s="290"/>
      <c r="BK24" s="290"/>
      <c r="BL24" s="290"/>
      <c r="BM24" s="290"/>
      <c r="BN24" s="290"/>
      <c r="BO24" s="290"/>
      <c r="BP24" s="290"/>
      <c r="BQ24" s="290"/>
      <c r="BR24" s="290"/>
      <c r="BS24" s="290"/>
      <c r="BT24" s="290"/>
      <c r="BU24" s="290"/>
      <c r="BV24" s="290"/>
      <c r="BW24" s="290"/>
      <c r="BX24" s="290"/>
      <c r="BY24" s="290"/>
      <c r="BZ24" s="290"/>
      <c r="CA24" s="290"/>
      <c r="CB24" s="290"/>
      <c r="CC24" s="290"/>
      <c r="CD24" s="290"/>
      <c r="CE24" s="290"/>
      <c r="CF24" s="290"/>
      <c r="CG24" s="290"/>
      <c r="CH24" s="290"/>
      <c r="CI24" s="16"/>
    </row>
    <row r="25" spans="1:87" ht="9" customHeight="1" x14ac:dyDescent="0.2">
      <c r="A25" s="21"/>
      <c r="B25" s="309"/>
      <c r="C25" s="309"/>
      <c r="D25" s="309"/>
      <c r="E25" s="309"/>
      <c r="F25" s="309"/>
      <c r="G25" s="309"/>
      <c r="H25" s="309"/>
      <c r="I25" s="401"/>
      <c r="J25" s="401"/>
      <c r="K25" s="401"/>
      <c r="L25" s="401"/>
      <c r="M25" s="401"/>
      <c r="N25" s="401"/>
      <c r="O25" s="415"/>
      <c r="P25" s="308"/>
      <c r="Q25" s="309"/>
      <c r="R25" s="309"/>
      <c r="S25" s="309"/>
      <c r="T25" s="309"/>
      <c r="U25" s="313"/>
      <c r="V25" s="313"/>
      <c r="W25" s="313"/>
      <c r="X25" s="313"/>
      <c r="Y25" s="313"/>
      <c r="Z25" s="313"/>
      <c r="AA25" s="313"/>
      <c r="AB25" s="313"/>
      <c r="AC25" s="313"/>
      <c r="AD25" s="313"/>
      <c r="AE25" s="313"/>
      <c r="AF25" s="313"/>
      <c r="AG25" s="22"/>
      <c r="AH25" s="13"/>
      <c r="AI25" s="7" t="s">
        <v>15</v>
      </c>
      <c r="AJ25" s="290" t="s">
        <v>29</v>
      </c>
      <c r="AK25" s="290"/>
      <c r="AL25" s="290"/>
      <c r="AM25" s="290"/>
      <c r="AN25" s="290"/>
      <c r="AO25" s="290"/>
      <c r="AP25" s="290"/>
      <c r="AQ25" s="290"/>
      <c r="AR25" s="290"/>
      <c r="AS25" s="290"/>
      <c r="AT25" s="290"/>
      <c r="AU25" s="290"/>
      <c r="AV25" s="290"/>
      <c r="AW25" s="290"/>
      <c r="AX25" s="290"/>
      <c r="AY25" s="290"/>
      <c r="AZ25" s="290"/>
      <c r="BA25" s="290"/>
      <c r="BB25" s="290"/>
      <c r="BC25" s="290"/>
      <c r="BD25" s="290"/>
      <c r="BE25" s="290"/>
      <c r="BF25" s="290"/>
      <c r="BG25" s="290"/>
      <c r="BH25" s="290"/>
      <c r="BI25" s="290"/>
      <c r="BJ25" s="290"/>
      <c r="BK25" s="290"/>
      <c r="BL25" s="290"/>
      <c r="BM25" s="290"/>
      <c r="BN25" s="290"/>
      <c r="BO25" s="290"/>
      <c r="BP25" s="290"/>
      <c r="BQ25" s="290"/>
      <c r="BR25" s="290"/>
      <c r="BS25" s="290"/>
      <c r="BT25" s="290"/>
      <c r="BU25" s="290"/>
      <c r="BV25" s="290"/>
      <c r="BW25" s="290"/>
      <c r="BX25" s="290"/>
      <c r="BY25" s="290"/>
      <c r="BZ25" s="290"/>
      <c r="CA25" s="290"/>
      <c r="CB25" s="290"/>
      <c r="CC25" s="290"/>
      <c r="CD25" s="290"/>
      <c r="CE25" s="290"/>
      <c r="CF25" s="290"/>
      <c r="CG25" s="290"/>
      <c r="CH25" s="290"/>
      <c r="CI25" s="16"/>
    </row>
    <row r="26" spans="1:87" ht="9" customHeight="1" x14ac:dyDescent="0.2">
      <c r="A26" s="19"/>
      <c r="B26" s="242"/>
      <c r="C26" s="242"/>
      <c r="D26" s="242"/>
      <c r="E26" s="242"/>
      <c r="F26" s="242"/>
      <c r="G26" s="242"/>
      <c r="H26" s="242"/>
      <c r="I26" s="402"/>
      <c r="J26" s="402"/>
      <c r="K26" s="402"/>
      <c r="L26" s="402"/>
      <c r="M26" s="402"/>
      <c r="N26" s="402"/>
      <c r="O26" s="416"/>
      <c r="P26" s="310"/>
      <c r="Q26" s="242"/>
      <c r="R26" s="242"/>
      <c r="S26" s="242"/>
      <c r="T26" s="242"/>
      <c r="U26" s="314"/>
      <c r="V26" s="314"/>
      <c r="W26" s="314"/>
      <c r="X26" s="314"/>
      <c r="Y26" s="314"/>
      <c r="Z26" s="314"/>
      <c r="AA26" s="314"/>
      <c r="AB26" s="314"/>
      <c r="AC26" s="314"/>
      <c r="AD26" s="314"/>
      <c r="AE26" s="314"/>
      <c r="AF26" s="314"/>
      <c r="AG26" s="20"/>
      <c r="AH26" s="12"/>
      <c r="AI26" s="10" t="s">
        <v>15</v>
      </c>
      <c r="AJ26" s="291" t="s">
        <v>30</v>
      </c>
      <c r="AK26" s="291"/>
      <c r="AL26" s="291"/>
      <c r="AM26" s="291"/>
      <c r="AN26" s="291"/>
      <c r="AO26" s="291"/>
      <c r="AP26" s="291"/>
      <c r="AQ26" s="291"/>
      <c r="AR26" s="291"/>
      <c r="AS26" s="291"/>
      <c r="AT26" s="291"/>
      <c r="AU26" s="291"/>
      <c r="AV26" s="291"/>
      <c r="AW26" s="291"/>
      <c r="AX26" s="291"/>
      <c r="AY26" s="291"/>
      <c r="AZ26" s="291"/>
      <c r="BA26" s="291"/>
      <c r="BB26" s="291"/>
      <c r="BC26" s="291"/>
      <c r="BD26" s="291"/>
      <c r="BE26" s="291"/>
      <c r="BF26" s="291"/>
      <c r="BG26" s="291"/>
      <c r="BH26" s="291"/>
      <c r="BI26" s="291"/>
      <c r="BJ26" s="291"/>
      <c r="BK26" s="291"/>
      <c r="BL26" s="291"/>
      <c r="BM26" s="291"/>
      <c r="BN26" s="291"/>
      <c r="BO26" s="291"/>
      <c r="BP26" s="291"/>
      <c r="BQ26" s="291"/>
      <c r="BR26" s="291"/>
      <c r="BS26" s="291"/>
      <c r="BT26" s="291"/>
      <c r="BU26" s="291"/>
      <c r="BV26" s="291"/>
      <c r="BW26" s="291"/>
      <c r="BX26" s="291"/>
      <c r="BY26" s="291"/>
      <c r="BZ26" s="291"/>
      <c r="CA26" s="291"/>
      <c r="CB26" s="291"/>
      <c r="CC26" s="291"/>
      <c r="CD26" s="291"/>
      <c r="CE26" s="291"/>
      <c r="CF26" s="291"/>
      <c r="CG26" s="291"/>
      <c r="CH26" s="291"/>
      <c r="CI26" s="15"/>
    </row>
    <row r="27" spans="1:87" ht="9" customHeight="1" x14ac:dyDescent="0.2">
      <c r="A27" s="17"/>
      <c r="B27" s="241" t="s">
        <v>31</v>
      </c>
      <c r="C27" s="241"/>
      <c r="D27" s="241"/>
      <c r="E27" s="241"/>
      <c r="F27" s="241"/>
      <c r="G27" s="241"/>
      <c r="H27" s="241"/>
      <c r="I27" s="241"/>
      <c r="J27" s="241"/>
      <c r="K27" s="241"/>
      <c r="L27" s="241" t="s">
        <v>13</v>
      </c>
      <c r="M27" s="418" t="s">
        <v>97</v>
      </c>
      <c r="N27" s="418"/>
      <c r="O27" s="418"/>
      <c r="P27" s="418"/>
      <c r="Q27" s="418"/>
      <c r="R27" s="418"/>
      <c r="S27" s="418"/>
      <c r="T27" s="418"/>
      <c r="U27" s="418"/>
      <c r="V27" s="418"/>
      <c r="W27" s="418"/>
      <c r="X27" s="418"/>
      <c r="Y27" s="418"/>
      <c r="Z27" s="418"/>
      <c r="AA27" s="418"/>
      <c r="AB27" s="418"/>
      <c r="AC27" s="418"/>
      <c r="AD27" s="418"/>
      <c r="AE27" s="418"/>
      <c r="AF27" s="418"/>
      <c r="AG27" s="18"/>
      <c r="AH27" s="11"/>
      <c r="AI27" s="9"/>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14"/>
    </row>
    <row r="28" spans="1:87" ht="9" customHeight="1" x14ac:dyDescent="0.2">
      <c r="A28" s="21"/>
      <c r="B28" s="309"/>
      <c r="C28" s="309"/>
      <c r="D28" s="309"/>
      <c r="E28" s="309"/>
      <c r="F28" s="309"/>
      <c r="G28" s="309"/>
      <c r="H28" s="309"/>
      <c r="I28" s="309"/>
      <c r="J28" s="309"/>
      <c r="K28" s="309"/>
      <c r="L28" s="309"/>
      <c r="M28" s="419"/>
      <c r="N28" s="419"/>
      <c r="O28" s="419"/>
      <c r="P28" s="419"/>
      <c r="Q28" s="419"/>
      <c r="R28" s="419"/>
      <c r="S28" s="419"/>
      <c r="T28" s="419"/>
      <c r="U28" s="419"/>
      <c r="V28" s="419"/>
      <c r="W28" s="419"/>
      <c r="X28" s="419"/>
      <c r="Y28" s="419"/>
      <c r="Z28" s="419"/>
      <c r="AA28" s="419"/>
      <c r="AB28" s="419"/>
      <c r="AC28" s="419"/>
      <c r="AD28" s="419"/>
      <c r="AE28" s="419"/>
      <c r="AF28" s="419"/>
      <c r="AG28" s="22"/>
      <c r="AH28" s="13"/>
      <c r="AI28" s="293" t="s">
        <v>33</v>
      </c>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293"/>
      <c r="BH28" s="293"/>
      <c r="BI28" s="293"/>
      <c r="BJ28" s="293"/>
      <c r="BK28" s="293"/>
      <c r="BL28" s="293"/>
      <c r="BM28" s="293"/>
      <c r="BN28" s="293"/>
      <c r="BO28" s="293"/>
      <c r="BP28" s="293"/>
      <c r="BQ28" s="293"/>
      <c r="BR28" s="293"/>
      <c r="BS28" s="293"/>
      <c r="BT28" s="293"/>
      <c r="BU28" s="293"/>
      <c r="BV28" s="293"/>
      <c r="BW28" s="293"/>
      <c r="BX28" s="293"/>
      <c r="BY28" s="293"/>
      <c r="BZ28" s="293"/>
      <c r="CA28" s="293"/>
      <c r="CB28" s="293"/>
      <c r="CC28" s="293"/>
      <c r="CD28" s="293"/>
      <c r="CE28" s="293"/>
      <c r="CF28" s="293"/>
      <c r="CG28" s="293"/>
      <c r="CH28" s="293"/>
      <c r="CI28" s="16"/>
    </row>
    <row r="29" spans="1:87" ht="9" customHeight="1" x14ac:dyDescent="0.2">
      <c r="A29" s="19"/>
      <c r="B29" s="242"/>
      <c r="C29" s="242"/>
      <c r="D29" s="242"/>
      <c r="E29" s="242"/>
      <c r="F29" s="242"/>
      <c r="G29" s="242"/>
      <c r="H29" s="242"/>
      <c r="I29" s="242"/>
      <c r="J29" s="242"/>
      <c r="K29" s="242"/>
      <c r="L29" s="242"/>
      <c r="M29" s="420"/>
      <c r="N29" s="420"/>
      <c r="O29" s="420"/>
      <c r="P29" s="420"/>
      <c r="Q29" s="420"/>
      <c r="R29" s="420"/>
      <c r="S29" s="420"/>
      <c r="T29" s="420"/>
      <c r="U29" s="420"/>
      <c r="V29" s="420"/>
      <c r="W29" s="420"/>
      <c r="X29" s="420"/>
      <c r="Y29" s="420"/>
      <c r="Z29" s="420"/>
      <c r="AA29" s="420"/>
      <c r="AB29" s="420"/>
      <c r="AC29" s="420"/>
      <c r="AD29" s="420"/>
      <c r="AE29" s="420"/>
      <c r="AF29" s="420"/>
      <c r="AG29" s="20"/>
      <c r="AH29" s="13"/>
      <c r="AI29" s="293"/>
      <c r="AJ29" s="293"/>
      <c r="AK29" s="293"/>
      <c r="AL29" s="293"/>
      <c r="AM29" s="293"/>
      <c r="AN29" s="293"/>
      <c r="AO29" s="293"/>
      <c r="AP29" s="293"/>
      <c r="AQ29" s="293"/>
      <c r="AR29" s="293"/>
      <c r="AS29" s="293"/>
      <c r="AT29" s="293"/>
      <c r="AU29" s="293"/>
      <c r="AV29" s="293"/>
      <c r="AW29" s="293"/>
      <c r="AX29" s="293"/>
      <c r="AY29" s="293"/>
      <c r="AZ29" s="293"/>
      <c r="BA29" s="293"/>
      <c r="BB29" s="293"/>
      <c r="BC29" s="293"/>
      <c r="BD29" s="293"/>
      <c r="BE29" s="293"/>
      <c r="BF29" s="293"/>
      <c r="BG29" s="293"/>
      <c r="BH29" s="293"/>
      <c r="BI29" s="293"/>
      <c r="BJ29" s="293"/>
      <c r="BK29" s="293"/>
      <c r="BL29" s="293"/>
      <c r="BM29" s="293"/>
      <c r="BN29" s="293"/>
      <c r="BO29" s="293"/>
      <c r="BP29" s="293"/>
      <c r="BQ29" s="293"/>
      <c r="BR29" s="293"/>
      <c r="BS29" s="293"/>
      <c r="BT29" s="293"/>
      <c r="BU29" s="293"/>
      <c r="BV29" s="293"/>
      <c r="BW29" s="293"/>
      <c r="BX29" s="293"/>
      <c r="BY29" s="293"/>
      <c r="BZ29" s="293"/>
      <c r="CA29" s="293"/>
      <c r="CB29" s="293"/>
      <c r="CC29" s="293"/>
      <c r="CD29" s="293"/>
      <c r="CE29" s="293"/>
      <c r="CF29" s="293"/>
      <c r="CG29" s="293"/>
      <c r="CH29" s="293"/>
      <c r="CI29" s="16"/>
    </row>
    <row r="30" spans="1:87" ht="9" customHeight="1" x14ac:dyDescent="0.2">
      <c r="A30" s="21"/>
      <c r="B30" s="309" t="s">
        <v>34</v>
      </c>
      <c r="C30" s="309"/>
      <c r="D30" s="309"/>
      <c r="E30" s="309"/>
      <c r="F30" s="309"/>
      <c r="G30" s="309"/>
      <c r="H30" s="309" t="s">
        <v>13</v>
      </c>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22"/>
      <c r="AH30" s="1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c r="BH30" s="293"/>
      <c r="BI30" s="293"/>
      <c r="BJ30" s="293"/>
      <c r="BK30" s="293"/>
      <c r="BL30" s="293"/>
      <c r="BM30" s="293"/>
      <c r="BN30" s="293"/>
      <c r="BO30" s="293"/>
      <c r="BP30" s="293"/>
      <c r="BQ30" s="293"/>
      <c r="BR30" s="293"/>
      <c r="BS30" s="293"/>
      <c r="BT30" s="293"/>
      <c r="BU30" s="293"/>
      <c r="BV30" s="293"/>
      <c r="BW30" s="293"/>
      <c r="BX30" s="293"/>
      <c r="BY30" s="293"/>
      <c r="BZ30" s="293"/>
      <c r="CA30" s="293"/>
      <c r="CB30" s="293"/>
      <c r="CC30" s="293"/>
      <c r="CD30" s="293"/>
      <c r="CE30" s="293"/>
      <c r="CF30" s="293"/>
      <c r="CG30" s="293"/>
      <c r="CH30" s="293"/>
      <c r="CI30" s="16"/>
    </row>
    <row r="31" spans="1:87" ht="9" customHeight="1" x14ac:dyDescent="0.2">
      <c r="A31" s="21"/>
      <c r="B31" s="309"/>
      <c r="C31" s="309"/>
      <c r="D31" s="309"/>
      <c r="E31" s="309"/>
      <c r="F31" s="309"/>
      <c r="G31" s="309"/>
      <c r="H31" s="309"/>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22"/>
      <c r="AH31" s="13"/>
      <c r="CI31" s="16"/>
    </row>
    <row r="32" spans="1:87" ht="9" customHeight="1" x14ac:dyDescent="0.2">
      <c r="A32" s="19"/>
      <c r="B32" s="242"/>
      <c r="C32" s="242"/>
      <c r="D32" s="242"/>
      <c r="E32" s="242"/>
      <c r="F32" s="242"/>
      <c r="G32" s="242"/>
      <c r="H32" s="24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20"/>
      <c r="AH32" s="13"/>
      <c r="AI32" s="397"/>
      <c r="AJ32" s="397"/>
      <c r="AK32" s="397"/>
      <c r="AL32" s="397"/>
      <c r="AM32" s="397"/>
      <c r="AN32" s="397"/>
      <c r="AO32" s="397"/>
      <c r="AP32" s="397"/>
      <c r="AQ32" s="397"/>
      <c r="AR32" s="397"/>
      <c r="AS32" s="397"/>
      <c r="AT32" s="397"/>
      <c r="AU32" s="397"/>
      <c r="AV32" s="397"/>
      <c r="BY32" s="399"/>
      <c r="BZ32" s="397"/>
      <c r="CA32" s="397"/>
      <c r="CB32" s="397"/>
      <c r="CC32" s="397"/>
      <c r="CD32" s="397"/>
      <c r="CE32" s="397"/>
      <c r="CF32" s="397"/>
      <c r="CG32" s="397"/>
      <c r="CH32" s="397"/>
      <c r="CI32" s="16"/>
    </row>
    <row r="33" spans="1:87" ht="9" customHeight="1" x14ac:dyDescent="0.2">
      <c r="A33" s="21"/>
      <c r="B33" s="309" t="s">
        <v>35</v>
      </c>
      <c r="C33" s="309"/>
      <c r="D33" s="309"/>
      <c r="E33" s="309"/>
      <c r="F33" s="309"/>
      <c r="G33" s="309"/>
      <c r="H33" s="309" t="s">
        <v>13</v>
      </c>
      <c r="I33" s="400"/>
      <c r="J33" s="401"/>
      <c r="K33" s="401"/>
      <c r="L33" s="401"/>
      <c r="M33" s="401"/>
      <c r="N33" s="401"/>
      <c r="O33" s="401"/>
      <c r="P33" s="401"/>
      <c r="Q33" s="401"/>
      <c r="R33" s="307" t="s">
        <v>36</v>
      </c>
      <c r="S33" s="241"/>
      <c r="T33" s="241"/>
      <c r="U33" s="241"/>
      <c r="V33" s="241"/>
      <c r="W33" s="241"/>
      <c r="X33" s="241" t="s">
        <v>13</v>
      </c>
      <c r="Y33" s="403"/>
      <c r="Z33" s="403"/>
      <c r="AA33" s="403"/>
      <c r="AB33" s="403"/>
      <c r="AC33" s="403"/>
      <c r="AD33" s="403"/>
      <c r="AE33" s="403"/>
      <c r="AF33" s="403"/>
      <c r="AG33" s="18"/>
      <c r="AH33" s="13"/>
      <c r="AI33" s="398"/>
      <c r="AJ33" s="398"/>
      <c r="AK33" s="398"/>
      <c r="AL33" s="398"/>
      <c r="AM33" s="398"/>
      <c r="AN33" s="398"/>
      <c r="AO33" s="398"/>
      <c r="AP33" s="398"/>
      <c r="AQ33" s="398"/>
      <c r="AR33" s="398"/>
      <c r="AS33" s="398"/>
      <c r="AT33" s="398"/>
      <c r="AU33" s="398"/>
      <c r="AV33" s="398"/>
      <c r="BY33" s="398"/>
      <c r="BZ33" s="398"/>
      <c r="CA33" s="398"/>
      <c r="CB33" s="398"/>
      <c r="CC33" s="398"/>
      <c r="CD33" s="398"/>
      <c r="CE33" s="398"/>
      <c r="CF33" s="398"/>
      <c r="CG33" s="398"/>
      <c r="CH33" s="398"/>
      <c r="CI33" s="16"/>
    </row>
    <row r="34" spans="1:87" ht="9" customHeight="1" x14ac:dyDescent="0.2">
      <c r="A34" s="21"/>
      <c r="B34" s="309"/>
      <c r="C34" s="309"/>
      <c r="D34" s="309"/>
      <c r="E34" s="309"/>
      <c r="F34" s="309"/>
      <c r="G34" s="309"/>
      <c r="H34" s="309"/>
      <c r="I34" s="401"/>
      <c r="J34" s="401"/>
      <c r="K34" s="401"/>
      <c r="L34" s="401"/>
      <c r="M34" s="401"/>
      <c r="N34" s="401"/>
      <c r="O34" s="401"/>
      <c r="P34" s="401"/>
      <c r="Q34" s="401"/>
      <c r="R34" s="308"/>
      <c r="S34" s="309"/>
      <c r="T34" s="309"/>
      <c r="U34" s="309"/>
      <c r="V34" s="309"/>
      <c r="W34" s="309"/>
      <c r="X34" s="309"/>
      <c r="Y34" s="401"/>
      <c r="Z34" s="401"/>
      <c r="AA34" s="401"/>
      <c r="AB34" s="401"/>
      <c r="AC34" s="401"/>
      <c r="AD34" s="401"/>
      <c r="AE34" s="401"/>
      <c r="AF34" s="401"/>
      <c r="AG34" s="22"/>
      <c r="AH34" s="13"/>
      <c r="AI34" s="25" t="s">
        <v>37</v>
      </c>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5" t="s">
        <v>35</v>
      </c>
      <c r="BZ34" s="24"/>
      <c r="CA34" s="8"/>
      <c r="CB34" s="8"/>
      <c r="CC34" s="8"/>
      <c r="CD34" s="8"/>
      <c r="CE34" s="8"/>
      <c r="CF34" s="8"/>
      <c r="CG34" s="8"/>
      <c r="CH34" s="8"/>
      <c r="CI34" s="16"/>
    </row>
    <row r="35" spans="1:87" ht="9" customHeight="1" x14ac:dyDescent="0.2">
      <c r="A35" s="19"/>
      <c r="B35" s="242"/>
      <c r="C35" s="242"/>
      <c r="D35" s="242"/>
      <c r="E35" s="242"/>
      <c r="F35" s="242"/>
      <c r="G35" s="242"/>
      <c r="H35" s="242"/>
      <c r="I35" s="402"/>
      <c r="J35" s="402"/>
      <c r="K35" s="402"/>
      <c r="L35" s="402"/>
      <c r="M35" s="402"/>
      <c r="N35" s="402"/>
      <c r="O35" s="402"/>
      <c r="P35" s="402"/>
      <c r="Q35" s="402"/>
      <c r="R35" s="310"/>
      <c r="S35" s="242"/>
      <c r="T35" s="242"/>
      <c r="U35" s="242"/>
      <c r="V35" s="242"/>
      <c r="W35" s="242"/>
      <c r="X35" s="242"/>
      <c r="Y35" s="402"/>
      <c r="Z35" s="402"/>
      <c r="AA35" s="402"/>
      <c r="AB35" s="402"/>
      <c r="AC35" s="402"/>
      <c r="AD35" s="402"/>
      <c r="AE35" s="402"/>
      <c r="AF35" s="402"/>
      <c r="AG35" s="20"/>
      <c r="AH35" s="12"/>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5"/>
    </row>
    <row r="36" spans="1:87" ht="9" customHeight="1" x14ac:dyDescent="0.2">
      <c r="A36" s="285" t="s">
        <v>84</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5"/>
      <c r="BR36" s="285"/>
      <c r="BS36" s="285"/>
      <c r="BT36" s="285"/>
      <c r="BU36" s="285"/>
      <c r="BV36" s="285"/>
      <c r="BW36" s="285"/>
      <c r="BX36" s="285"/>
      <c r="BY36" s="285"/>
      <c r="BZ36" s="285"/>
      <c r="CA36" s="285"/>
      <c r="CB36" s="285"/>
      <c r="CC36" s="285"/>
      <c r="CD36" s="285"/>
      <c r="CE36" s="285"/>
      <c r="CF36" s="285"/>
      <c r="CG36" s="285"/>
      <c r="CH36" s="285"/>
      <c r="CI36" s="285"/>
    </row>
    <row r="37" spans="1:87" ht="9" customHeight="1" x14ac:dyDescent="0.2">
      <c r="A37" s="286"/>
      <c r="B37" s="286"/>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86"/>
      <c r="BR37" s="286"/>
      <c r="BS37" s="286"/>
      <c r="BT37" s="286"/>
      <c r="BU37" s="286"/>
      <c r="BV37" s="286"/>
      <c r="BW37" s="286"/>
      <c r="BX37" s="286"/>
      <c r="BY37" s="286"/>
      <c r="BZ37" s="286"/>
      <c r="CA37" s="286"/>
      <c r="CB37" s="286"/>
      <c r="CC37" s="286"/>
      <c r="CD37" s="286"/>
      <c r="CE37" s="286"/>
      <c r="CF37" s="286"/>
      <c r="CG37" s="286"/>
      <c r="CH37" s="286"/>
      <c r="CI37" s="286"/>
    </row>
    <row r="38" spans="1:87" ht="9" customHeight="1" x14ac:dyDescent="0.2">
      <c r="A38" s="154" t="s">
        <v>39</v>
      </c>
      <c r="B38" s="154"/>
      <c r="C38" s="154"/>
      <c r="D38" s="154" t="s">
        <v>40</v>
      </c>
      <c r="E38" s="154"/>
      <c r="F38" s="154"/>
      <c r="G38" s="154"/>
      <c r="H38" s="154"/>
      <c r="I38" s="154"/>
      <c r="J38" s="154"/>
      <c r="K38" s="154"/>
      <c r="L38" s="154"/>
      <c r="M38" s="154"/>
      <c r="N38" s="154"/>
      <c r="O38" s="154"/>
      <c r="P38" s="154"/>
      <c r="Q38" s="154"/>
      <c r="R38" s="154"/>
      <c r="S38" s="154"/>
      <c r="T38" s="154"/>
      <c r="U38" s="154"/>
      <c r="V38" s="154"/>
      <c r="W38" s="154"/>
      <c r="X38" s="266" t="s">
        <v>41</v>
      </c>
      <c r="Y38" s="266"/>
      <c r="Z38" s="266"/>
      <c r="AA38" s="266"/>
      <c r="AB38" s="266"/>
      <c r="AC38" s="266"/>
      <c r="AD38" s="266"/>
      <c r="AE38" s="266"/>
      <c r="AF38" s="266"/>
      <c r="AG38" s="266"/>
      <c r="AH38" s="266" t="s">
        <v>26</v>
      </c>
      <c r="AI38" s="266"/>
      <c r="AJ38" s="266"/>
      <c r="AK38" s="266"/>
      <c r="AL38" s="266"/>
      <c r="AM38" s="266"/>
      <c r="AN38" s="266"/>
      <c r="AO38" s="266"/>
      <c r="AP38" s="266"/>
      <c r="AQ38" s="266"/>
      <c r="AR38" s="154" t="s">
        <v>42</v>
      </c>
      <c r="AS38" s="154"/>
      <c r="AT38" s="154"/>
      <c r="AU38" s="154"/>
      <c r="AV38" s="154"/>
      <c r="AW38" s="154"/>
      <c r="AX38" s="154"/>
      <c r="AY38" s="154"/>
      <c r="AZ38" s="154"/>
      <c r="BA38" s="154"/>
      <c r="BB38" s="154" t="s">
        <v>43</v>
      </c>
      <c r="BC38" s="154"/>
      <c r="BD38" s="154"/>
      <c r="BE38" s="154"/>
      <c r="BF38" s="154"/>
      <c r="BG38" s="154"/>
      <c r="BH38" s="154"/>
      <c r="BI38" s="154"/>
      <c r="BJ38" s="266" t="s">
        <v>45</v>
      </c>
      <c r="BK38" s="266"/>
      <c r="BL38" s="266"/>
      <c r="BM38" s="266"/>
      <c r="BN38" s="266"/>
      <c r="BO38" s="266"/>
      <c r="BP38" s="266"/>
      <c r="BQ38" s="266"/>
      <c r="BR38" s="266"/>
      <c r="BS38" s="266"/>
      <c r="BT38" s="266"/>
      <c r="BU38" s="266"/>
      <c r="BV38" s="266"/>
      <c r="BW38" s="266" t="s">
        <v>85</v>
      </c>
      <c r="BX38" s="266"/>
      <c r="BY38" s="266"/>
      <c r="BZ38" s="266"/>
      <c r="CA38" s="266"/>
      <c r="CB38" s="266"/>
      <c r="CC38" s="266"/>
      <c r="CD38" s="266"/>
      <c r="CE38" s="266"/>
      <c r="CF38" s="266"/>
      <c r="CG38" s="266"/>
      <c r="CH38" s="266"/>
      <c r="CI38" s="266"/>
    </row>
    <row r="39" spans="1:87" ht="9" customHeight="1" x14ac:dyDescent="0.2">
      <c r="A39" s="154"/>
      <c r="B39" s="154"/>
      <c r="C39" s="154"/>
      <c r="D39" s="154"/>
      <c r="E39" s="154"/>
      <c r="F39" s="154"/>
      <c r="G39" s="154"/>
      <c r="H39" s="154"/>
      <c r="I39" s="154"/>
      <c r="J39" s="154"/>
      <c r="K39" s="154"/>
      <c r="L39" s="154"/>
      <c r="M39" s="154"/>
      <c r="N39" s="154"/>
      <c r="O39" s="154"/>
      <c r="P39" s="154"/>
      <c r="Q39" s="154"/>
      <c r="R39" s="154"/>
      <c r="S39" s="154"/>
      <c r="T39" s="154"/>
      <c r="U39" s="154"/>
      <c r="V39" s="154"/>
      <c r="W39" s="154"/>
      <c r="X39" s="266"/>
      <c r="Y39" s="266"/>
      <c r="Z39" s="266"/>
      <c r="AA39" s="266"/>
      <c r="AB39" s="266"/>
      <c r="AC39" s="266"/>
      <c r="AD39" s="266"/>
      <c r="AE39" s="266"/>
      <c r="AF39" s="266"/>
      <c r="AG39" s="266"/>
      <c r="AH39" s="266"/>
      <c r="AI39" s="266"/>
      <c r="AJ39" s="266"/>
      <c r="AK39" s="266"/>
      <c r="AL39" s="266"/>
      <c r="AM39" s="266"/>
      <c r="AN39" s="266"/>
      <c r="AO39" s="266"/>
      <c r="AP39" s="266"/>
      <c r="AQ39" s="266"/>
      <c r="AR39" s="154"/>
      <c r="AS39" s="154"/>
      <c r="AT39" s="154"/>
      <c r="AU39" s="154"/>
      <c r="AV39" s="154"/>
      <c r="AW39" s="154"/>
      <c r="AX39" s="154"/>
      <c r="AY39" s="154"/>
      <c r="AZ39" s="154"/>
      <c r="BA39" s="154"/>
      <c r="BB39" s="154"/>
      <c r="BC39" s="154"/>
      <c r="BD39" s="154"/>
      <c r="BE39" s="154"/>
      <c r="BF39" s="154"/>
      <c r="BG39" s="154"/>
      <c r="BH39" s="154"/>
      <c r="BI39" s="154"/>
      <c r="BJ39" s="266"/>
      <c r="BK39" s="266"/>
      <c r="BL39" s="266"/>
      <c r="BM39" s="266"/>
      <c r="BN39" s="266"/>
      <c r="BO39" s="266"/>
      <c r="BP39" s="266"/>
      <c r="BQ39" s="266"/>
      <c r="BR39" s="266"/>
      <c r="BS39" s="266"/>
      <c r="BT39" s="266"/>
      <c r="BU39" s="266"/>
      <c r="BV39" s="266"/>
      <c r="BW39" s="266"/>
      <c r="BX39" s="266"/>
      <c r="BY39" s="266"/>
      <c r="BZ39" s="266"/>
      <c r="CA39" s="266"/>
      <c r="CB39" s="266"/>
      <c r="CC39" s="266"/>
      <c r="CD39" s="266"/>
      <c r="CE39" s="266"/>
      <c r="CF39" s="266"/>
      <c r="CG39" s="266"/>
      <c r="CH39" s="266"/>
      <c r="CI39" s="266"/>
    </row>
    <row r="40" spans="1:87" ht="9" customHeight="1" x14ac:dyDescent="0.2">
      <c r="A40" s="154"/>
      <c r="B40" s="154"/>
      <c r="C40" s="154"/>
      <c r="D40" s="154"/>
      <c r="E40" s="154"/>
      <c r="F40" s="154"/>
      <c r="G40" s="154"/>
      <c r="H40" s="154"/>
      <c r="I40" s="154"/>
      <c r="J40" s="154"/>
      <c r="K40" s="154"/>
      <c r="L40" s="154"/>
      <c r="M40" s="154"/>
      <c r="N40" s="154"/>
      <c r="O40" s="154"/>
      <c r="P40" s="154"/>
      <c r="Q40" s="154"/>
      <c r="R40" s="154"/>
      <c r="S40" s="154"/>
      <c r="T40" s="154"/>
      <c r="U40" s="154"/>
      <c r="V40" s="154"/>
      <c r="W40" s="154"/>
      <c r="X40" s="266"/>
      <c r="Y40" s="266"/>
      <c r="Z40" s="266"/>
      <c r="AA40" s="266"/>
      <c r="AB40" s="266"/>
      <c r="AC40" s="266"/>
      <c r="AD40" s="266"/>
      <c r="AE40" s="266"/>
      <c r="AF40" s="266"/>
      <c r="AG40" s="266"/>
      <c r="AH40" s="266"/>
      <c r="AI40" s="266"/>
      <c r="AJ40" s="266"/>
      <c r="AK40" s="266"/>
      <c r="AL40" s="266"/>
      <c r="AM40" s="266"/>
      <c r="AN40" s="266"/>
      <c r="AO40" s="266"/>
      <c r="AP40" s="266"/>
      <c r="AQ40" s="266"/>
      <c r="AR40" s="154"/>
      <c r="AS40" s="154"/>
      <c r="AT40" s="154"/>
      <c r="AU40" s="154"/>
      <c r="AV40" s="154"/>
      <c r="AW40" s="154"/>
      <c r="AX40" s="154"/>
      <c r="AY40" s="154"/>
      <c r="AZ40" s="154"/>
      <c r="BA40" s="154"/>
      <c r="BB40" s="154"/>
      <c r="BC40" s="154"/>
      <c r="BD40" s="154"/>
      <c r="BE40" s="154"/>
      <c r="BF40" s="154"/>
      <c r="BG40" s="154"/>
      <c r="BH40" s="154"/>
      <c r="BI40" s="154"/>
      <c r="BJ40" s="266"/>
      <c r="BK40" s="266"/>
      <c r="BL40" s="266"/>
      <c r="BM40" s="266"/>
      <c r="BN40" s="266"/>
      <c r="BO40" s="266"/>
      <c r="BP40" s="266"/>
      <c r="BQ40" s="266"/>
      <c r="BR40" s="266"/>
      <c r="BS40" s="266"/>
      <c r="BT40" s="266"/>
      <c r="BU40" s="266"/>
      <c r="BV40" s="266"/>
      <c r="BW40" s="266"/>
      <c r="BX40" s="266"/>
      <c r="BY40" s="266"/>
      <c r="BZ40" s="266"/>
      <c r="CA40" s="266"/>
      <c r="CB40" s="266"/>
      <c r="CC40" s="266"/>
      <c r="CD40" s="266"/>
      <c r="CE40" s="266"/>
      <c r="CF40" s="266"/>
      <c r="CG40" s="266"/>
      <c r="CH40" s="266"/>
      <c r="CI40" s="266"/>
    </row>
    <row r="41" spans="1:87" ht="9" customHeight="1" x14ac:dyDescent="0.2">
      <c r="A41" s="154">
        <v>1</v>
      </c>
      <c r="B41" s="154"/>
      <c r="C41" s="154"/>
      <c r="D41" s="421"/>
      <c r="E41" s="421"/>
      <c r="F41" s="421"/>
      <c r="G41" s="421"/>
      <c r="H41" s="421"/>
      <c r="I41" s="421"/>
      <c r="J41" s="421"/>
      <c r="K41" s="421"/>
      <c r="L41" s="421"/>
      <c r="M41" s="421"/>
      <c r="N41" s="421"/>
      <c r="O41" s="421"/>
      <c r="P41" s="421"/>
      <c r="Q41" s="421"/>
      <c r="R41" s="421"/>
      <c r="S41" s="421"/>
      <c r="T41" s="421"/>
      <c r="U41" s="421"/>
      <c r="V41" s="421"/>
      <c r="W41" s="421"/>
      <c r="X41" s="145"/>
      <c r="Y41" s="145"/>
      <c r="Z41" s="145"/>
      <c r="AA41" s="145"/>
      <c r="AB41" s="145"/>
      <c r="AC41" s="145"/>
      <c r="AD41" s="145"/>
      <c r="AE41" s="145"/>
      <c r="AF41" s="145"/>
      <c r="AG41" s="145"/>
      <c r="AH41" s="145"/>
      <c r="AI41" s="145"/>
      <c r="AJ41" s="145"/>
      <c r="AK41" s="145"/>
      <c r="AL41" s="145"/>
      <c r="AM41" s="145"/>
      <c r="AN41" s="145"/>
      <c r="AO41" s="145"/>
      <c r="AP41" s="145"/>
      <c r="AQ41" s="145"/>
      <c r="AR41" s="422"/>
      <c r="AS41" s="422"/>
      <c r="AT41" s="422"/>
      <c r="AU41" s="422"/>
      <c r="AV41" s="422"/>
      <c r="AW41" s="422"/>
      <c r="AX41" s="422"/>
      <c r="AY41" s="422"/>
      <c r="AZ41" s="422"/>
      <c r="BA41" s="422"/>
      <c r="BB41" s="145"/>
      <c r="BC41" s="145"/>
      <c r="BD41" s="145"/>
      <c r="BE41" s="145"/>
      <c r="BF41" s="145"/>
      <c r="BG41" s="145"/>
      <c r="BH41" s="145"/>
      <c r="BI41" s="145"/>
      <c r="BJ41" s="145"/>
      <c r="BK41" s="145"/>
      <c r="BL41" s="145"/>
      <c r="BM41" s="145"/>
      <c r="BN41" s="145"/>
      <c r="BO41" s="145"/>
      <c r="BP41" s="145"/>
      <c r="BQ41" s="145"/>
      <c r="BR41" s="145"/>
      <c r="BS41" s="145"/>
      <c r="BT41" s="145"/>
      <c r="BU41" s="145"/>
      <c r="BV41" s="145"/>
      <c r="BW41" s="407"/>
      <c r="BX41" s="407"/>
      <c r="BY41" s="407"/>
      <c r="BZ41" s="407"/>
      <c r="CA41" s="407"/>
      <c r="CB41" s="407"/>
      <c r="CC41" s="407"/>
      <c r="CD41" s="407"/>
      <c r="CE41" s="407"/>
      <c r="CF41" s="407"/>
      <c r="CG41" s="407"/>
      <c r="CH41" s="407"/>
      <c r="CI41" s="407"/>
    </row>
    <row r="42" spans="1:87" ht="9" customHeight="1" x14ac:dyDescent="0.2">
      <c r="A42" s="154"/>
      <c r="B42" s="154"/>
      <c r="C42" s="154"/>
      <c r="D42" s="421"/>
      <c r="E42" s="421"/>
      <c r="F42" s="421"/>
      <c r="G42" s="421"/>
      <c r="H42" s="421"/>
      <c r="I42" s="421"/>
      <c r="J42" s="421"/>
      <c r="K42" s="421"/>
      <c r="L42" s="421"/>
      <c r="M42" s="421"/>
      <c r="N42" s="421"/>
      <c r="O42" s="421"/>
      <c r="P42" s="421"/>
      <c r="Q42" s="421"/>
      <c r="R42" s="421"/>
      <c r="S42" s="421"/>
      <c r="T42" s="421"/>
      <c r="U42" s="421"/>
      <c r="V42" s="421"/>
      <c r="W42" s="421"/>
      <c r="X42" s="145"/>
      <c r="Y42" s="145"/>
      <c r="Z42" s="145"/>
      <c r="AA42" s="145"/>
      <c r="AB42" s="145"/>
      <c r="AC42" s="145"/>
      <c r="AD42" s="145"/>
      <c r="AE42" s="145"/>
      <c r="AF42" s="145"/>
      <c r="AG42" s="145"/>
      <c r="AH42" s="145"/>
      <c r="AI42" s="145"/>
      <c r="AJ42" s="145"/>
      <c r="AK42" s="145"/>
      <c r="AL42" s="145"/>
      <c r="AM42" s="145"/>
      <c r="AN42" s="145"/>
      <c r="AO42" s="145"/>
      <c r="AP42" s="145"/>
      <c r="AQ42" s="145"/>
      <c r="AR42" s="422"/>
      <c r="AS42" s="422"/>
      <c r="AT42" s="422"/>
      <c r="AU42" s="422"/>
      <c r="AV42" s="422"/>
      <c r="AW42" s="422"/>
      <c r="AX42" s="422"/>
      <c r="AY42" s="422"/>
      <c r="AZ42" s="422"/>
      <c r="BA42" s="422"/>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407"/>
      <c r="BX42" s="407"/>
      <c r="BY42" s="407"/>
      <c r="BZ42" s="407"/>
      <c r="CA42" s="407"/>
      <c r="CB42" s="407"/>
      <c r="CC42" s="407"/>
      <c r="CD42" s="407"/>
      <c r="CE42" s="407"/>
      <c r="CF42" s="407"/>
      <c r="CG42" s="407"/>
      <c r="CH42" s="407"/>
      <c r="CI42" s="407"/>
    </row>
    <row r="43" spans="1:87" ht="9" customHeight="1" x14ac:dyDescent="0.2">
      <c r="A43" s="154"/>
      <c r="B43" s="154"/>
      <c r="C43" s="154"/>
      <c r="D43" s="421"/>
      <c r="E43" s="421"/>
      <c r="F43" s="421"/>
      <c r="G43" s="421"/>
      <c r="H43" s="421"/>
      <c r="I43" s="421"/>
      <c r="J43" s="421"/>
      <c r="K43" s="421"/>
      <c r="L43" s="421"/>
      <c r="M43" s="421"/>
      <c r="N43" s="421"/>
      <c r="O43" s="421"/>
      <c r="P43" s="421"/>
      <c r="Q43" s="421"/>
      <c r="R43" s="421"/>
      <c r="S43" s="421"/>
      <c r="T43" s="421"/>
      <c r="U43" s="421"/>
      <c r="V43" s="421"/>
      <c r="W43" s="421"/>
      <c r="X43" s="145"/>
      <c r="Y43" s="145"/>
      <c r="Z43" s="145"/>
      <c r="AA43" s="145"/>
      <c r="AB43" s="145"/>
      <c r="AC43" s="145"/>
      <c r="AD43" s="145"/>
      <c r="AE43" s="145"/>
      <c r="AF43" s="145"/>
      <c r="AG43" s="145"/>
      <c r="AH43" s="145"/>
      <c r="AI43" s="145"/>
      <c r="AJ43" s="145"/>
      <c r="AK43" s="145"/>
      <c r="AL43" s="145"/>
      <c r="AM43" s="145"/>
      <c r="AN43" s="145"/>
      <c r="AO43" s="145"/>
      <c r="AP43" s="145"/>
      <c r="AQ43" s="145"/>
      <c r="AR43" s="422"/>
      <c r="AS43" s="422"/>
      <c r="AT43" s="422"/>
      <c r="AU43" s="422"/>
      <c r="AV43" s="422"/>
      <c r="AW43" s="422"/>
      <c r="AX43" s="422"/>
      <c r="AY43" s="422"/>
      <c r="AZ43" s="422"/>
      <c r="BA43" s="422"/>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407"/>
      <c r="BX43" s="407"/>
      <c r="BY43" s="407"/>
      <c r="BZ43" s="407"/>
      <c r="CA43" s="407"/>
      <c r="CB43" s="407"/>
      <c r="CC43" s="407"/>
      <c r="CD43" s="407"/>
      <c r="CE43" s="407"/>
      <c r="CF43" s="407"/>
      <c r="CG43" s="407"/>
      <c r="CH43" s="407"/>
      <c r="CI43" s="407"/>
    </row>
    <row r="44" spans="1:87" ht="9" customHeight="1" x14ac:dyDescent="0.2">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row>
    <row r="45" spans="1:87" ht="9" customHeight="1" x14ac:dyDescent="0.2">
      <c r="A45" s="5"/>
      <c r="B45" s="5"/>
      <c r="C45" s="5"/>
      <c r="D45" s="5"/>
      <c r="E45" s="5"/>
      <c r="F45" s="5"/>
      <c r="G45" s="5"/>
      <c r="H45" s="5"/>
      <c r="I45" s="5"/>
      <c r="J45" s="5"/>
      <c r="K45" s="5"/>
      <c r="L45" s="5"/>
      <c r="M45" s="5"/>
      <c r="N45" s="5"/>
      <c r="O45" s="2"/>
      <c r="P45" s="2"/>
      <c r="Q45" s="2"/>
      <c r="R45" s="2"/>
      <c r="S45" s="2"/>
      <c r="T45" s="2"/>
      <c r="U45" s="2"/>
      <c r="V45" s="2"/>
      <c r="W45" s="2"/>
      <c r="X45" s="2"/>
      <c r="Y45" s="2"/>
      <c r="Z45" s="2"/>
      <c r="AA45" s="2"/>
      <c r="AB45" s="2"/>
      <c r="AC45" s="2"/>
      <c r="AD45" s="2"/>
      <c r="AE45" s="2"/>
      <c r="AF45" s="2"/>
      <c r="AG45" s="2"/>
      <c r="AH45" s="2"/>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393" t="s">
        <v>47</v>
      </c>
      <c r="BP45" s="393"/>
      <c r="BQ45" s="393"/>
      <c r="BR45" s="393"/>
      <c r="BS45" s="393"/>
      <c r="BT45" s="393"/>
      <c r="BU45" s="393"/>
      <c r="BV45" s="393"/>
      <c r="BW45" s="393"/>
      <c r="BX45" s="393"/>
      <c r="BY45" s="393"/>
      <c r="BZ45" s="393"/>
      <c r="CA45" s="395">
        <f>COUNTIF(D41,"*")*45</f>
        <v>0</v>
      </c>
      <c r="CB45" s="395"/>
      <c r="CC45" s="395"/>
      <c r="CD45" s="395"/>
      <c r="CE45" s="395"/>
      <c r="CF45" s="395"/>
      <c r="CG45" s="395"/>
      <c r="CH45" s="395"/>
      <c r="CI45" s="395"/>
    </row>
    <row r="46" spans="1:87" ht="9" customHeight="1" x14ac:dyDescent="0.2">
      <c r="A46" s="5"/>
      <c r="B46" s="5"/>
      <c r="C46" s="5"/>
      <c r="D46" s="5"/>
      <c r="E46" s="5"/>
      <c r="F46" s="5"/>
      <c r="G46" s="5"/>
      <c r="H46" s="5"/>
      <c r="I46" s="5"/>
      <c r="J46" s="5"/>
      <c r="K46" s="5"/>
      <c r="L46" s="5"/>
      <c r="M46" s="5"/>
      <c r="N46" s="5"/>
      <c r="O46" s="2"/>
      <c r="P46" s="2"/>
      <c r="Q46" s="2"/>
      <c r="R46" s="2"/>
      <c r="S46" s="2"/>
      <c r="T46" s="2"/>
      <c r="U46" s="2"/>
      <c r="V46" s="2"/>
      <c r="W46" s="2"/>
      <c r="X46" s="2"/>
      <c r="Y46" s="2"/>
      <c r="Z46" s="2"/>
      <c r="AA46" s="2"/>
      <c r="AB46" s="2"/>
      <c r="AC46" s="2"/>
      <c r="AD46" s="2"/>
      <c r="AE46" s="2"/>
      <c r="AF46" s="2"/>
      <c r="AG46" s="2"/>
      <c r="AH46" s="2"/>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393"/>
      <c r="BP46" s="393"/>
      <c r="BQ46" s="393"/>
      <c r="BR46" s="393"/>
      <c r="BS46" s="393"/>
      <c r="BT46" s="393"/>
      <c r="BU46" s="393"/>
      <c r="BV46" s="393"/>
      <c r="BW46" s="393"/>
      <c r="BX46" s="393"/>
      <c r="BY46" s="393"/>
      <c r="BZ46" s="393"/>
      <c r="CA46" s="395"/>
      <c r="CB46" s="395"/>
      <c r="CC46" s="395"/>
      <c r="CD46" s="395"/>
      <c r="CE46" s="395"/>
      <c r="CF46" s="395"/>
      <c r="CG46" s="395"/>
      <c r="CH46" s="395"/>
      <c r="CI46" s="395"/>
    </row>
    <row r="47" spans="1:87" ht="9" customHeight="1" x14ac:dyDescent="0.2">
      <c r="A47" s="5"/>
      <c r="B47" s="5"/>
      <c r="C47" s="5"/>
      <c r="D47" s="5"/>
      <c r="E47" s="5"/>
      <c r="F47" s="5"/>
      <c r="G47" s="5"/>
      <c r="H47" s="5"/>
      <c r="I47" s="5"/>
      <c r="J47" s="5"/>
      <c r="K47" s="5"/>
      <c r="L47" s="5"/>
      <c r="M47" s="5"/>
      <c r="N47" s="5"/>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46"/>
      <c r="BX47" s="46"/>
      <c r="BY47" s="46"/>
      <c r="BZ47" s="46"/>
      <c r="CA47" s="45"/>
      <c r="CB47" s="45"/>
      <c r="CC47" s="45"/>
      <c r="CD47" s="45"/>
      <c r="CE47" s="45"/>
      <c r="CF47" s="45"/>
      <c r="CG47" s="45"/>
      <c r="CH47" s="45"/>
      <c r="CI47" s="45"/>
    </row>
    <row r="48" spans="1:87" ht="9" customHeight="1" x14ac:dyDescent="0.2">
      <c r="A48" s="5"/>
      <c r="B48" s="5"/>
      <c r="C48" s="5"/>
      <c r="D48" s="5"/>
      <c r="E48" s="5"/>
      <c r="F48" s="5"/>
      <c r="G48" s="5"/>
      <c r="H48" s="5"/>
      <c r="I48" s="5"/>
      <c r="J48" s="5"/>
      <c r="K48" s="5"/>
      <c r="L48" s="5"/>
      <c r="M48" s="5"/>
      <c r="N48" s="5"/>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46"/>
      <c r="BX48" s="46"/>
      <c r="BY48" s="46"/>
      <c r="BZ48" s="46"/>
      <c r="CA48" s="45"/>
      <c r="CB48" s="45"/>
      <c r="CC48" s="45"/>
      <c r="CD48" s="45"/>
      <c r="CE48" s="45"/>
      <c r="CF48" s="45"/>
      <c r="CG48" s="45"/>
      <c r="CH48" s="45"/>
      <c r="CI48" s="45"/>
    </row>
    <row r="49" spans="1:124" ht="9" customHeight="1" thickBot="1" x14ac:dyDescent="0.25">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row>
    <row r="50" spans="1:124" ht="9" customHeight="1" x14ac:dyDescent="0.2">
      <c r="A50" s="27"/>
      <c r="B50" s="391" t="s">
        <v>49</v>
      </c>
      <c r="C50" s="391"/>
      <c r="D50" s="391"/>
      <c r="E50" s="391"/>
      <c r="F50" s="391"/>
      <c r="G50" s="391"/>
      <c r="H50" s="391"/>
      <c r="I50" s="391"/>
      <c r="J50" s="391"/>
      <c r="K50" s="391"/>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9"/>
      <c r="CL50" s="150">
        <v>1</v>
      </c>
      <c r="CM50" s="150"/>
      <c r="CN50" s="151" t="s">
        <v>48</v>
      </c>
      <c r="CO50" s="151"/>
      <c r="CP50" s="151"/>
      <c r="CQ50" s="151"/>
      <c r="CR50" s="151"/>
      <c r="CS50" s="151"/>
      <c r="CT50" s="151"/>
      <c r="CU50" s="151"/>
      <c r="CV50" s="151"/>
      <c r="CW50" s="151"/>
      <c r="CX50" s="151"/>
      <c r="CY50" s="151"/>
      <c r="CZ50" s="151"/>
      <c r="DA50" s="151"/>
      <c r="DB50" s="151"/>
      <c r="DC50" s="151"/>
      <c r="DD50" s="151"/>
      <c r="DE50" s="151"/>
      <c r="DF50" s="151"/>
      <c r="DG50" s="151"/>
      <c r="DH50" s="151"/>
      <c r="DI50" s="151"/>
      <c r="DJ50" s="151"/>
      <c r="DK50" s="151"/>
      <c r="DL50" s="151"/>
      <c r="DM50" s="151"/>
      <c r="DN50" s="151"/>
      <c r="DO50" s="151"/>
      <c r="DP50" s="151"/>
      <c r="DQ50" s="151"/>
      <c r="DR50" s="151"/>
      <c r="DS50" s="151"/>
      <c r="DT50" s="151"/>
    </row>
    <row r="51" spans="1:124" ht="9" customHeight="1" x14ac:dyDescent="0.2">
      <c r="A51" s="30"/>
      <c r="B51" s="286"/>
      <c r="C51" s="286"/>
      <c r="D51" s="286"/>
      <c r="E51" s="286"/>
      <c r="F51" s="286"/>
      <c r="G51" s="286"/>
      <c r="H51" s="286"/>
      <c r="I51" s="286"/>
      <c r="J51" s="286"/>
      <c r="K51" s="286"/>
      <c r="CI51" s="31"/>
      <c r="CL51" s="150"/>
      <c r="CM51" s="150"/>
      <c r="CN51" s="151"/>
      <c r="CO51" s="151"/>
      <c r="CP51" s="151"/>
      <c r="CQ51" s="151"/>
      <c r="CR51" s="151"/>
      <c r="CS51" s="151"/>
      <c r="CT51" s="151"/>
      <c r="CU51" s="151"/>
      <c r="CV51" s="151"/>
      <c r="CW51" s="151"/>
      <c r="CX51" s="151"/>
      <c r="CY51" s="151"/>
      <c r="CZ51" s="151"/>
      <c r="DA51" s="151"/>
      <c r="DB51" s="151"/>
      <c r="DC51" s="151"/>
      <c r="DD51" s="151"/>
      <c r="DE51" s="151"/>
      <c r="DF51" s="151"/>
      <c r="DG51" s="151"/>
      <c r="DH51" s="151"/>
      <c r="DI51" s="151"/>
      <c r="DJ51" s="151"/>
      <c r="DK51" s="151"/>
      <c r="DL51" s="151"/>
      <c r="DM51" s="151"/>
      <c r="DN51" s="151"/>
      <c r="DO51" s="151"/>
      <c r="DP51" s="151"/>
      <c r="DQ51" s="151"/>
      <c r="DR51" s="151"/>
      <c r="DS51" s="151"/>
      <c r="DT51" s="151"/>
    </row>
    <row r="52" spans="1:124" ht="9" customHeight="1" x14ac:dyDescent="0.2">
      <c r="A52" s="30"/>
      <c r="B52" s="264" t="s">
        <v>52</v>
      </c>
      <c r="C52" s="264"/>
      <c r="D52" s="264"/>
      <c r="E52" s="264"/>
      <c r="F52" s="264"/>
      <c r="G52" s="264"/>
      <c r="H52" s="264"/>
      <c r="I52" s="264"/>
      <c r="J52" s="264"/>
      <c r="K52" s="264"/>
      <c r="L52" s="383"/>
      <c r="M52" s="383"/>
      <c r="N52" s="383"/>
      <c r="O52" s="383"/>
      <c r="P52" s="383"/>
      <c r="Q52" s="383"/>
      <c r="R52" s="383"/>
      <c r="S52" s="383"/>
      <c r="T52" s="383"/>
      <c r="U52" s="383"/>
      <c r="AR52" s="264" t="s">
        <v>98</v>
      </c>
      <c r="AS52" s="264"/>
      <c r="AT52" s="264"/>
      <c r="AU52" s="264"/>
      <c r="AV52" s="264"/>
      <c r="AW52" s="264"/>
      <c r="AX52" s="264"/>
      <c r="AY52" s="264"/>
      <c r="AZ52" s="264"/>
      <c r="BA52" s="264"/>
      <c r="BB52" s="383"/>
      <c r="BC52" s="383"/>
      <c r="BD52" s="383"/>
      <c r="BE52" s="383"/>
      <c r="BF52" s="383"/>
      <c r="BG52" s="383"/>
      <c r="BH52" s="383"/>
      <c r="BI52" s="383"/>
      <c r="BJ52" s="383"/>
      <c r="BK52" s="383"/>
      <c r="BL52" s="383"/>
      <c r="BM52" s="383"/>
      <c r="BN52" s="383"/>
      <c r="BO52" s="383"/>
      <c r="BP52" s="383"/>
      <c r="BQ52" s="383"/>
      <c r="BR52" s="383"/>
      <c r="BT52" s="264" t="s">
        <v>55</v>
      </c>
      <c r="BU52" s="264"/>
      <c r="BV52" s="264"/>
      <c r="BW52" s="264"/>
      <c r="BX52" s="264"/>
      <c r="BY52" s="385"/>
      <c r="BZ52" s="383"/>
      <c r="CA52" s="383"/>
      <c r="CB52" s="383"/>
      <c r="CC52" s="383"/>
      <c r="CD52" s="383"/>
      <c r="CE52" s="383"/>
      <c r="CF52" s="383"/>
      <c r="CG52" s="383"/>
      <c r="CH52" s="383"/>
      <c r="CI52" s="31"/>
      <c r="CL52" s="150">
        <v>2</v>
      </c>
      <c r="CM52" s="150"/>
      <c r="CN52" s="151" t="s">
        <v>50</v>
      </c>
      <c r="CO52" s="151"/>
      <c r="CP52" s="151"/>
      <c r="CQ52" s="151"/>
      <c r="CR52" s="151"/>
      <c r="CS52" s="151"/>
      <c r="CT52" s="151"/>
      <c r="CU52" s="151"/>
      <c r="CV52" s="151"/>
      <c r="CW52" s="151"/>
      <c r="CX52" s="151"/>
      <c r="CY52" s="151"/>
      <c r="CZ52" s="151"/>
      <c r="DA52" s="151"/>
      <c r="DB52" s="151"/>
      <c r="DC52" s="151"/>
      <c r="DD52" s="151"/>
      <c r="DE52" s="151"/>
      <c r="DF52" s="151"/>
      <c r="DG52" s="151"/>
      <c r="DH52" s="151"/>
      <c r="DI52" s="151"/>
      <c r="DJ52" s="151"/>
      <c r="DK52" s="151"/>
      <c r="DL52" s="151"/>
      <c r="DM52" s="151"/>
      <c r="DN52" s="151"/>
      <c r="DO52" s="151"/>
      <c r="DP52" s="151"/>
      <c r="DQ52" s="151"/>
      <c r="DR52" s="151"/>
      <c r="DS52" s="151"/>
      <c r="DT52" s="151"/>
    </row>
    <row r="53" spans="1:124" ht="9" customHeight="1" x14ac:dyDescent="0.2">
      <c r="A53" s="30"/>
      <c r="B53" s="264"/>
      <c r="C53" s="264"/>
      <c r="D53" s="264"/>
      <c r="E53" s="264"/>
      <c r="F53" s="264"/>
      <c r="G53" s="264"/>
      <c r="H53" s="264"/>
      <c r="I53" s="264"/>
      <c r="J53" s="264"/>
      <c r="K53" s="264"/>
      <c r="L53" s="384"/>
      <c r="M53" s="384"/>
      <c r="N53" s="384"/>
      <c r="O53" s="384"/>
      <c r="P53" s="384"/>
      <c r="Q53" s="384"/>
      <c r="R53" s="384"/>
      <c r="S53" s="384"/>
      <c r="T53" s="384"/>
      <c r="U53" s="384"/>
      <c r="AR53" s="264"/>
      <c r="AS53" s="264"/>
      <c r="AT53" s="264"/>
      <c r="AU53" s="264"/>
      <c r="AV53" s="264"/>
      <c r="AW53" s="264"/>
      <c r="AX53" s="264"/>
      <c r="AY53" s="264"/>
      <c r="AZ53" s="264"/>
      <c r="BA53" s="264"/>
      <c r="BB53" s="384"/>
      <c r="BC53" s="384"/>
      <c r="BD53" s="384"/>
      <c r="BE53" s="384"/>
      <c r="BF53" s="384"/>
      <c r="BG53" s="384"/>
      <c r="BH53" s="384"/>
      <c r="BI53" s="384"/>
      <c r="BJ53" s="384"/>
      <c r="BK53" s="384"/>
      <c r="BL53" s="384"/>
      <c r="BM53" s="384"/>
      <c r="BN53" s="384"/>
      <c r="BO53" s="384"/>
      <c r="BP53" s="384"/>
      <c r="BQ53" s="384"/>
      <c r="BR53" s="384"/>
      <c r="BT53" s="264"/>
      <c r="BU53" s="264"/>
      <c r="BV53" s="264"/>
      <c r="BW53" s="264"/>
      <c r="BX53" s="264"/>
      <c r="BY53" s="384"/>
      <c r="BZ53" s="384"/>
      <c r="CA53" s="384"/>
      <c r="CB53" s="384"/>
      <c r="CC53" s="384"/>
      <c r="CD53" s="384"/>
      <c r="CE53" s="384"/>
      <c r="CF53" s="384"/>
      <c r="CG53" s="384"/>
      <c r="CH53" s="384"/>
      <c r="CI53" s="31"/>
      <c r="CL53" s="150"/>
      <c r="CM53" s="150"/>
      <c r="CN53" s="151"/>
      <c r="CO53" s="151"/>
      <c r="CP53" s="151"/>
      <c r="CQ53" s="151"/>
      <c r="CR53" s="151"/>
      <c r="CS53" s="151"/>
      <c r="CT53" s="151"/>
      <c r="CU53" s="151"/>
      <c r="CV53" s="151"/>
      <c r="CW53" s="151"/>
      <c r="CX53" s="151"/>
      <c r="CY53" s="151"/>
      <c r="CZ53" s="151"/>
      <c r="DA53" s="151"/>
      <c r="DB53" s="151"/>
      <c r="DC53" s="151"/>
      <c r="DD53" s="151"/>
      <c r="DE53" s="151"/>
      <c r="DF53" s="151"/>
      <c r="DG53" s="151"/>
      <c r="DH53" s="151"/>
      <c r="DI53" s="151"/>
      <c r="DJ53" s="151"/>
      <c r="DK53" s="151"/>
      <c r="DL53" s="151"/>
      <c r="DM53" s="151"/>
      <c r="DN53" s="151"/>
      <c r="DO53" s="151"/>
      <c r="DP53" s="151"/>
      <c r="DQ53" s="151"/>
      <c r="DR53" s="151"/>
      <c r="DS53" s="151"/>
      <c r="DT53" s="151"/>
    </row>
    <row r="54" spans="1:124" ht="9" customHeight="1" x14ac:dyDescent="0.2">
      <c r="A54" s="30"/>
      <c r="CI54" s="31"/>
      <c r="CL54" s="150">
        <v>3</v>
      </c>
      <c r="CM54" s="150"/>
      <c r="CN54" s="151" t="s">
        <v>51</v>
      </c>
      <c r="CO54" s="151"/>
      <c r="CP54" s="151"/>
      <c r="CQ54" s="151"/>
      <c r="CR54" s="151"/>
      <c r="CS54" s="151"/>
      <c r="CT54" s="151"/>
      <c r="CU54" s="151"/>
      <c r="CV54" s="151"/>
      <c r="CW54" s="151"/>
      <c r="CX54" s="151"/>
      <c r="CY54" s="151"/>
      <c r="CZ54" s="151"/>
      <c r="DA54" s="151"/>
      <c r="DB54" s="151"/>
      <c r="DC54" s="151"/>
      <c r="DD54" s="151"/>
      <c r="DE54" s="151"/>
      <c r="DF54" s="151"/>
      <c r="DG54" s="151"/>
      <c r="DH54" s="151"/>
      <c r="DI54" s="151"/>
      <c r="DJ54" s="151"/>
      <c r="DK54" s="151"/>
      <c r="DL54" s="151"/>
      <c r="DM54" s="151"/>
      <c r="DN54" s="151"/>
      <c r="DO54" s="151"/>
      <c r="DP54" s="151"/>
      <c r="DQ54" s="151"/>
      <c r="DR54" s="151"/>
      <c r="DS54" s="151"/>
      <c r="DT54" s="151"/>
    </row>
    <row r="55" spans="1:124" ht="9" customHeight="1" x14ac:dyDescent="0.2">
      <c r="A55" s="30"/>
      <c r="B55" s="264" t="s">
        <v>99</v>
      </c>
      <c r="C55" s="264"/>
      <c r="D55" s="264"/>
      <c r="E55" s="264"/>
      <c r="F55" s="264"/>
      <c r="G55" s="264"/>
      <c r="H55" s="264"/>
      <c r="I55" s="264"/>
      <c r="J55" s="264"/>
      <c r="K55" s="264"/>
      <c r="L55" s="385"/>
      <c r="M55" s="383"/>
      <c r="N55" s="383"/>
      <c r="O55" s="383"/>
      <c r="P55" s="383"/>
      <c r="Q55" s="383"/>
      <c r="R55" s="383"/>
      <c r="S55" s="383"/>
      <c r="T55" s="383"/>
      <c r="U55" s="383"/>
      <c r="W55" s="264" t="s">
        <v>53</v>
      </c>
      <c r="X55" s="264"/>
      <c r="Y55" s="264"/>
      <c r="Z55" s="264"/>
      <c r="AA55" s="264"/>
      <c r="AB55" s="264"/>
      <c r="AC55" s="264"/>
      <c r="AD55" s="264"/>
      <c r="AE55" s="264"/>
      <c r="AF55" s="264"/>
      <c r="AG55" s="383"/>
      <c r="AH55" s="383"/>
      <c r="AI55" s="383"/>
      <c r="AJ55" s="383"/>
      <c r="AK55" s="383"/>
      <c r="AL55" s="383"/>
      <c r="AM55" s="383"/>
      <c r="AN55" s="383"/>
      <c r="AO55" s="383"/>
      <c r="AP55" s="383"/>
      <c r="AR55" s="264" t="s">
        <v>100</v>
      </c>
      <c r="AS55" s="264"/>
      <c r="AT55" s="264"/>
      <c r="AU55" s="264"/>
      <c r="AV55" s="264"/>
      <c r="AW55" s="264"/>
      <c r="AX55" s="264"/>
      <c r="AY55" s="264"/>
      <c r="AZ55" s="264"/>
      <c r="BA55" s="264"/>
      <c r="BB55" s="383"/>
      <c r="BC55" s="383"/>
      <c r="BD55" s="383"/>
      <c r="BE55" s="383"/>
      <c r="BF55" s="383"/>
      <c r="BG55" s="383"/>
      <c r="BH55" s="383"/>
      <c r="BI55" s="383"/>
      <c r="BJ55" s="383"/>
      <c r="BK55" s="383"/>
      <c r="BL55" s="383"/>
      <c r="BM55" s="383"/>
      <c r="BN55" s="383"/>
      <c r="BO55" s="383"/>
      <c r="BP55" s="383"/>
      <c r="BQ55" s="383"/>
      <c r="BR55" s="383"/>
      <c r="BS55" s="8"/>
      <c r="BT55" s="264" t="s">
        <v>55</v>
      </c>
      <c r="BU55" s="264"/>
      <c r="BV55" s="264"/>
      <c r="BW55" s="264"/>
      <c r="BX55" s="264"/>
      <c r="BY55" s="385"/>
      <c r="BZ55" s="383"/>
      <c r="CA55" s="383"/>
      <c r="CB55" s="383"/>
      <c r="CC55" s="383"/>
      <c r="CD55" s="383"/>
      <c r="CE55" s="383"/>
      <c r="CF55" s="383"/>
      <c r="CG55" s="383"/>
      <c r="CH55" s="383"/>
      <c r="CI55" s="31"/>
      <c r="CL55" s="150"/>
      <c r="CM55" s="150"/>
      <c r="CN55" s="151"/>
      <c r="CO55" s="151"/>
      <c r="CP55" s="151"/>
      <c r="CQ55" s="151"/>
      <c r="CR55" s="151"/>
      <c r="CS55" s="151"/>
      <c r="CT55" s="151"/>
      <c r="CU55" s="151"/>
      <c r="CV55" s="151"/>
      <c r="CW55" s="151"/>
      <c r="CX55" s="151"/>
      <c r="CY55" s="151"/>
      <c r="CZ55" s="151"/>
      <c r="DA55" s="151"/>
      <c r="DB55" s="151"/>
      <c r="DC55" s="151"/>
      <c r="DD55" s="151"/>
      <c r="DE55" s="151"/>
      <c r="DF55" s="151"/>
      <c r="DG55" s="151"/>
      <c r="DH55" s="151"/>
      <c r="DI55" s="151"/>
      <c r="DJ55" s="151"/>
      <c r="DK55" s="151"/>
      <c r="DL55" s="151"/>
      <c r="DM55" s="151"/>
      <c r="DN55" s="151"/>
      <c r="DO55" s="151"/>
      <c r="DP55" s="151"/>
      <c r="DQ55" s="151"/>
      <c r="DR55" s="151"/>
      <c r="DS55" s="151"/>
      <c r="DT55" s="151"/>
    </row>
    <row r="56" spans="1:124" ht="9" customHeight="1" x14ac:dyDescent="0.2">
      <c r="A56" s="30"/>
      <c r="B56" s="264"/>
      <c r="C56" s="264"/>
      <c r="D56" s="264"/>
      <c r="E56" s="264"/>
      <c r="F56" s="264"/>
      <c r="G56" s="264"/>
      <c r="H56" s="264"/>
      <c r="I56" s="264"/>
      <c r="J56" s="264"/>
      <c r="K56" s="264"/>
      <c r="L56" s="384"/>
      <c r="M56" s="384"/>
      <c r="N56" s="384"/>
      <c r="O56" s="384"/>
      <c r="P56" s="384"/>
      <c r="Q56" s="384"/>
      <c r="R56" s="384"/>
      <c r="S56" s="384"/>
      <c r="T56" s="384"/>
      <c r="U56" s="384"/>
      <c r="W56" s="264"/>
      <c r="X56" s="264"/>
      <c r="Y56" s="264"/>
      <c r="Z56" s="264"/>
      <c r="AA56" s="264"/>
      <c r="AB56" s="264"/>
      <c r="AC56" s="264"/>
      <c r="AD56" s="264"/>
      <c r="AE56" s="264"/>
      <c r="AF56" s="264"/>
      <c r="AG56" s="384"/>
      <c r="AH56" s="384"/>
      <c r="AI56" s="384"/>
      <c r="AJ56" s="384"/>
      <c r="AK56" s="384"/>
      <c r="AL56" s="384"/>
      <c r="AM56" s="384"/>
      <c r="AN56" s="384"/>
      <c r="AO56" s="384"/>
      <c r="AP56" s="384"/>
      <c r="AR56" s="264"/>
      <c r="AS56" s="264"/>
      <c r="AT56" s="264"/>
      <c r="AU56" s="264"/>
      <c r="AV56" s="264"/>
      <c r="AW56" s="264"/>
      <c r="AX56" s="264"/>
      <c r="AY56" s="264"/>
      <c r="AZ56" s="264"/>
      <c r="BA56" s="264"/>
      <c r="BB56" s="384"/>
      <c r="BC56" s="384"/>
      <c r="BD56" s="384"/>
      <c r="BE56" s="384"/>
      <c r="BF56" s="384"/>
      <c r="BG56" s="384"/>
      <c r="BH56" s="384"/>
      <c r="BI56" s="384"/>
      <c r="BJ56" s="384"/>
      <c r="BK56" s="384"/>
      <c r="BL56" s="384"/>
      <c r="BM56" s="384"/>
      <c r="BN56" s="384"/>
      <c r="BO56" s="384"/>
      <c r="BP56" s="384"/>
      <c r="BQ56" s="384"/>
      <c r="BR56" s="384"/>
      <c r="BS56" s="8"/>
      <c r="BT56" s="264"/>
      <c r="BU56" s="264"/>
      <c r="BV56" s="264"/>
      <c r="BW56" s="264"/>
      <c r="BX56" s="264"/>
      <c r="BY56" s="384"/>
      <c r="BZ56" s="384"/>
      <c r="CA56" s="384"/>
      <c r="CB56" s="384"/>
      <c r="CC56" s="384"/>
      <c r="CD56" s="384"/>
      <c r="CE56" s="384"/>
      <c r="CF56" s="384"/>
      <c r="CG56" s="384"/>
      <c r="CH56" s="384"/>
      <c r="CI56" s="31"/>
      <c r="CL56" s="149" t="s">
        <v>56</v>
      </c>
      <c r="CM56" s="149"/>
      <c r="CN56" s="149"/>
      <c r="CO56" s="149"/>
      <c r="CP56" s="149"/>
      <c r="CQ56" s="149"/>
      <c r="CR56" s="149"/>
      <c r="CS56" s="149"/>
      <c r="CT56" s="149"/>
      <c r="CU56" s="149"/>
      <c r="CV56" s="149"/>
      <c r="CW56" s="149"/>
      <c r="CX56" s="149"/>
      <c r="CY56" s="149"/>
      <c r="CZ56" s="149"/>
      <c r="DA56" s="149"/>
      <c r="DB56" s="149"/>
      <c r="DC56" s="149"/>
    </row>
    <row r="57" spans="1:124" ht="9" customHeight="1" thickBot="1" x14ac:dyDescent="0.25">
      <c r="A57" s="3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4"/>
      <c r="CL57" s="149"/>
      <c r="CM57" s="149"/>
      <c r="CN57" s="149"/>
      <c r="CO57" s="149"/>
      <c r="CP57" s="149"/>
      <c r="CQ57" s="149"/>
      <c r="CR57" s="149"/>
      <c r="CS57" s="149"/>
      <c r="CT57" s="149"/>
      <c r="CU57" s="149"/>
      <c r="CV57" s="149"/>
      <c r="CW57" s="149"/>
      <c r="CX57" s="149"/>
      <c r="CY57" s="149"/>
      <c r="CZ57" s="149"/>
      <c r="DA57" s="149"/>
      <c r="DB57" s="149"/>
      <c r="DC57" s="149"/>
    </row>
    <row r="58" spans="1:124" ht="6" customHeight="1" x14ac:dyDescent="0.2">
      <c r="H58" s="265" t="s">
        <v>0</v>
      </c>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BT58" s="261" t="s">
        <v>1</v>
      </c>
      <c r="BU58" s="261"/>
      <c r="BV58" s="261"/>
      <c r="BW58" s="261"/>
      <c r="BX58" s="261"/>
      <c r="BY58" s="261"/>
      <c r="BZ58" s="261"/>
      <c r="CA58" s="261"/>
      <c r="CB58" s="261"/>
      <c r="CC58" s="261"/>
      <c r="CD58" s="261"/>
      <c r="CE58" s="261"/>
      <c r="CF58" s="261"/>
      <c r="CG58" s="261"/>
      <c r="CH58" s="261"/>
      <c r="CI58" s="261"/>
    </row>
    <row r="59" spans="1:124" ht="6" customHeight="1" x14ac:dyDescent="0.2">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BT59" s="261"/>
      <c r="BU59" s="261"/>
      <c r="BV59" s="261"/>
      <c r="BW59" s="261"/>
      <c r="BX59" s="261"/>
      <c r="BY59" s="261"/>
      <c r="BZ59" s="261"/>
      <c r="CA59" s="261"/>
      <c r="CB59" s="261"/>
      <c r="CC59" s="261"/>
      <c r="CD59" s="261"/>
      <c r="CE59" s="261"/>
      <c r="CF59" s="261"/>
      <c r="CG59" s="261"/>
      <c r="CH59" s="261"/>
      <c r="CI59" s="261"/>
    </row>
    <row r="60" spans="1:124" ht="6" customHeight="1" x14ac:dyDescent="0.2">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BT60" s="261" t="s">
        <v>2</v>
      </c>
      <c r="BU60" s="261"/>
      <c r="BV60" s="261"/>
      <c r="BW60" s="261"/>
      <c r="BX60" s="261"/>
      <c r="BY60" s="261"/>
      <c r="BZ60" s="261"/>
      <c r="CA60" s="261"/>
      <c r="CB60" s="261"/>
      <c r="CC60" s="261"/>
      <c r="CD60" s="261"/>
      <c r="CE60" s="261"/>
      <c r="CF60" s="261"/>
      <c r="CG60" s="261"/>
      <c r="CH60" s="261"/>
      <c r="CI60" s="261"/>
    </row>
    <row r="61" spans="1:124" ht="6" customHeight="1" x14ac:dyDescent="0.2">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BT61" s="261"/>
      <c r="BU61" s="261"/>
      <c r="BV61" s="261"/>
      <c r="BW61" s="261"/>
      <c r="BX61" s="261"/>
      <c r="BY61" s="261"/>
      <c r="BZ61" s="261"/>
      <c r="CA61" s="261"/>
      <c r="CB61" s="261"/>
      <c r="CC61" s="261"/>
      <c r="CD61" s="261"/>
      <c r="CE61" s="261"/>
      <c r="CF61" s="261"/>
      <c r="CG61" s="261"/>
      <c r="CH61" s="261"/>
      <c r="CI61" s="261"/>
    </row>
    <row r="62" spans="1:124" ht="6" customHeight="1" x14ac:dyDescent="0.2">
      <c r="H62" s="359" t="s">
        <v>3</v>
      </c>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59"/>
      <c r="AQ62" s="359"/>
      <c r="AR62" s="359"/>
      <c r="AS62" s="359"/>
      <c r="AT62" s="359"/>
      <c r="AU62" s="359"/>
      <c r="AV62" s="8"/>
      <c r="BT62" s="261" t="s">
        <v>4</v>
      </c>
      <c r="BU62" s="261"/>
      <c r="BV62" s="261"/>
      <c r="BW62" s="261"/>
      <c r="BX62" s="261"/>
      <c r="BY62" s="261"/>
      <c r="BZ62" s="261"/>
      <c r="CA62" s="261"/>
      <c r="CB62" s="261"/>
      <c r="CC62" s="261"/>
      <c r="CD62" s="261"/>
      <c r="CE62" s="261"/>
      <c r="CF62" s="261"/>
      <c r="CG62" s="261"/>
      <c r="CH62" s="261"/>
      <c r="CI62" s="261"/>
    </row>
    <row r="63" spans="1:124" ht="6" customHeight="1" x14ac:dyDescent="0.2">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8"/>
      <c r="BT63" s="261"/>
      <c r="BU63" s="261"/>
      <c r="BV63" s="261"/>
      <c r="BW63" s="261"/>
      <c r="BX63" s="261"/>
      <c r="BY63" s="261"/>
      <c r="BZ63" s="261"/>
      <c r="CA63" s="261"/>
      <c r="CB63" s="261"/>
      <c r="CC63" s="261"/>
      <c r="CD63" s="261"/>
      <c r="CE63" s="261"/>
      <c r="CF63" s="261"/>
      <c r="CG63" s="261"/>
      <c r="CH63" s="261"/>
      <c r="CI63" s="261"/>
    </row>
    <row r="64" spans="1:124" ht="6" customHeight="1" x14ac:dyDescent="0.2">
      <c r="H64" s="396" t="s">
        <v>78</v>
      </c>
      <c r="I64" s="396"/>
      <c r="J64" s="396"/>
      <c r="K64" s="396"/>
      <c r="L64" s="396"/>
      <c r="M64" s="396"/>
      <c r="N64" s="396"/>
      <c r="O64" s="396"/>
      <c r="P64" s="396"/>
      <c r="Q64" s="396"/>
      <c r="BP64" s="261" t="s">
        <v>5</v>
      </c>
      <c r="BQ64" s="261"/>
      <c r="BR64" s="261"/>
      <c r="BS64" s="261"/>
      <c r="BT64" s="261"/>
      <c r="BU64" s="261"/>
      <c r="BV64" s="261"/>
      <c r="BW64" s="261"/>
      <c r="BX64" s="261" t="s">
        <v>6</v>
      </c>
      <c r="BY64" s="261"/>
      <c r="BZ64" s="261"/>
      <c r="CA64" s="261"/>
      <c r="CB64" s="261"/>
      <c r="CC64" s="261"/>
      <c r="CD64" s="261"/>
      <c r="CE64" s="261"/>
      <c r="CF64" s="261"/>
      <c r="CG64" s="261"/>
      <c r="CH64" s="261"/>
      <c r="CI64" s="261"/>
    </row>
    <row r="65" spans="1:87" ht="6" customHeight="1" x14ac:dyDescent="0.2">
      <c r="H65" s="396"/>
      <c r="I65" s="396"/>
      <c r="J65" s="396"/>
      <c r="K65" s="396"/>
      <c r="L65" s="396"/>
      <c r="M65" s="396"/>
      <c r="N65" s="396"/>
      <c r="O65" s="396"/>
      <c r="P65" s="396"/>
      <c r="Q65" s="396"/>
      <c r="BP65" s="261"/>
      <c r="BQ65" s="261"/>
      <c r="BR65" s="261"/>
      <c r="BS65" s="261"/>
      <c r="BT65" s="261"/>
      <c r="BU65" s="261"/>
      <c r="BV65" s="261"/>
      <c r="BW65" s="261"/>
      <c r="BX65" s="261"/>
      <c r="BY65" s="261"/>
      <c r="BZ65" s="261"/>
      <c r="CA65" s="261"/>
      <c r="CB65" s="261"/>
      <c r="CC65" s="261"/>
      <c r="CD65" s="261"/>
      <c r="CE65" s="261"/>
      <c r="CF65" s="261"/>
      <c r="CG65" s="261"/>
      <c r="CH65" s="261"/>
      <c r="CI65" s="261"/>
    </row>
    <row r="67" spans="1:87" ht="13.35" customHeight="1" x14ac:dyDescent="0.2">
      <c r="A67" s="11"/>
      <c r="B67" s="243" t="s">
        <v>90</v>
      </c>
      <c r="C67" s="243"/>
      <c r="D67" s="346">
        <f>CA10</f>
        <v>0</v>
      </c>
      <c r="E67" s="346"/>
      <c r="F67" s="346"/>
      <c r="G67" s="346"/>
      <c r="H67" s="348" t="s">
        <v>82</v>
      </c>
      <c r="I67" s="348"/>
      <c r="J67" s="348"/>
      <c r="K67" s="348"/>
      <c r="L67" s="348"/>
      <c r="M67" s="349"/>
      <c r="N67" s="352" t="str">
        <f>M27</f>
        <v>EXAMINER</v>
      </c>
      <c r="O67" s="353"/>
      <c r="P67" s="353"/>
      <c r="Q67" s="353"/>
      <c r="R67" s="353"/>
      <c r="S67" s="353"/>
      <c r="T67" s="353"/>
      <c r="U67" s="353"/>
      <c r="V67" s="353"/>
      <c r="W67" s="353"/>
      <c r="X67" s="353"/>
      <c r="Y67" s="353"/>
      <c r="Z67" s="353"/>
      <c r="AA67" s="353"/>
      <c r="AB67" s="353"/>
      <c r="AC67" s="353"/>
      <c r="AD67" s="353"/>
      <c r="AE67" s="353"/>
      <c r="AF67" s="353"/>
      <c r="AG67" s="353"/>
      <c r="AH67" s="353"/>
      <c r="AI67" s="353"/>
      <c r="AJ67" s="353"/>
      <c r="AK67" s="353"/>
      <c r="AL67" s="353"/>
      <c r="AM67" s="353"/>
      <c r="AN67" s="353"/>
      <c r="AO67" s="353"/>
      <c r="AP67" s="353"/>
      <c r="AQ67" s="353"/>
      <c r="AR67" s="353"/>
      <c r="AS67" s="353"/>
      <c r="AT67" s="353"/>
      <c r="AU67" s="353"/>
      <c r="AV67" s="353"/>
      <c r="AW67" s="353"/>
      <c r="AX67" s="353"/>
      <c r="AY67" s="353"/>
      <c r="AZ67" s="353"/>
      <c r="BA67" s="353"/>
      <c r="BB67" s="353"/>
      <c r="BC67" s="353"/>
      <c r="BD67" s="353"/>
      <c r="BE67" s="353"/>
      <c r="BF67" s="353"/>
      <c r="BG67" s="353"/>
      <c r="BH67" s="353"/>
      <c r="BI67" s="353"/>
      <c r="BJ67" s="353"/>
      <c r="BK67" s="353"/>
      <c r="BL67" s="353"/>
      <c r="BM67" s="353"/>
      <c r="BN67" s="353"/>
      <c r="BO67" s="353"/>
      <c r="BP67" s="353"/>
      <c r="BQ67" s="353"/>
      <c r="BR67" s="353"/>
      <c r="BS67" s="243" t="s">
        <v>101</v>
      </c>
      <c r="BT67" s="243"/>
      <c r="BU67" s="243"/>
      <c r="BV67" s="243"/>
      <c r="BW67" s="243"/>
      <c r="BX67" s="243"/>
      <c r="BY67" s="243" t="s">
        <v>9</v>
      </c>
      <c r="BZ67" s="356"/>
      <c r="CA67" s="357"/>
      <c r="CB67" s="357"/>
      <c r="CC67" s="357"/>
      <c r="CD67" s="243" t="s">
        <v>82</v>
      </c>
      <c r="CE67" s="243"/>
      <c r="CF67" s="243"/>
      <c r="CG67" s="243"/>
      <c r="CH67" s="243"/>
      <c r="CI67" s="14"/>
    </row>
    <row r="68" spans="1:87" ht="12.75" customHeight="1" x14ac:dyDescent="0.2">
      <c r="A68" s="13"/>
      <c r="B68" s="150"/>
      <c r="C68" s="150"/>
      <c r="D68" s="435"/>
      <c r="E68" s="435"/>
      <c r="F68" s="435"/>
      <c r="G68" s="435"/>
      <c r="H68" s="151"/>
      <c r="I68" s="151"/>
      <c r="J68" s="151"/>
      <c r="K68" s="151"/>
      <c r="L68" s="151"/>
      <c r="M68" s="436"/>
      <c r="N68" s="437"/>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c r="AT68" s="330"/>
      <c r="AU68" s="330"/>
      <c r="AV68" s="330"/>
      <c r="AW68" s="330"/>
      <c r="AX68" s="330"/>
      <c r="AY68" s="330"/>
      <c r="AZ68" s="330"/>
      <c r="BA68" s="330"/>
      <c r="BB68" s="330"/>
      <c r="BC68" s="330"/>
      <c r="BD68" s="330"/>
      <c r="BE68" s="330"/>
      <c r="BF68" s="330"/>
      <c r="BG68" s="330"/>
      <c r="BH68" s="330"/>
      <c r="BI68" s="330"/>
      <c r="BJ68" s="330"/>
      <c r="BK68" s="330"/>
      <c r="BL68" s="330"/>
      <c r="BM68" s="330"/>
      <c r="BN68" s="330"/>
      <c r="BO68" s="330"/>
      <c r="BP68" s="330"/>
      <c r="BQ68" s="330"/>
      <c r="BR68" s="330"/>
      <c r="BS68" s="150"/>
      <c r="BT68" s="150"/>
      <c r="BU68" s="150"/>
      <c r="BV68" s="150"/>
      <c r="BW68" s="150"/>
      <c r="BX68" s="150"/>
      <c r="BY68" s="150"/>
      <c r="BZ68" s="358"/>
      <c r="CA68" s="358"/>
      <c r="CB68" s="358"/>
      <c r="CC68" s="358"/>
      <c r="CD68" s="150"/>
      <c r="CE68" s="150"/>
      <c r="CF68" s="150"/>
      <c r="CG68" s="150"/>
      <c r="CH68" s="150"/>
      <c r="CI68" s="16"/>
    </row>
    <row r="69" spans="1:87" ht="14.25" customHeight="1" x14ac:dyDescent="0.25">
      <c r="A69" s="35"/>
      <c r="B69" s="241" t="s">
        <v>91</v>
      </c>
      <c r="C69" s="241"/>
      <c r="D69" s="241"/>
      <c r="E69" s="241"/>
      <c r="F69" s="241"/>
      <c r="G69" s="241"/>
      <c r="H69" s="241"/>
      <c r="I69" s="241"/>
      <c r="J69" s="241"/>
      <c r="K69" s="241"/>
      <c r="L69" s="241"/>
      <c r="M69" s="241"/>
      <c r="N69" s="241"/>
      <c r="O69" s="241"/>
      <c r="P69" s="457">
        <f>D41</f>
        <v>0</v>
      </c>
      <c r="Q69" s="457"/>
      <c r="R69" s="457"/>
      <c r="S69" s="457"/>
      <c r="T69" s="457"/>
      <c r="U69" s="457"/>
      <c r="V69" s="457"/>
      <c r="W69" s="457"/>
      <c r="X69" s="457"/>
      <c r="Y69" s="457"/>
      <c r="Z69" s="457"/>
      <c r="AA69" s="457"/>
      <c r="AB69" s="457"/>
      <c r="AC69" s="457"/>
      <c r="AD69" s="457"/>
      <c r="AE69" s="457"/>
      <c r="AF69" s="457"/>
      <c r="AG69" s="38"/>
      <c r="AH69" s="241" t="s">
        <v>92</v>
      </c>
      <c r="AI69" s="241"/>
      <c r="AJ69" s="241"/>
      <c r="AK69" s="241"/>
      <c r="AL69" s="241"/>
      <c r="AM69" s="241"/>
      <c r="AN69" s="438">
        <f>X41</f>
        <v>0</v>
      </c>
      <c r="AO69" s="438"/>
      <c r="AP69" s="438"/>
      <c r="AQ69" s="438"/>
      <c r="AR69" s="438"/>
      <c r="AS69" s="438"/>
      <c r="AT69" s="438"/>
      <c r="AU69" s="438"/>
      <c r="AV69" s="439"/>
      <c r="AW69" s="11"/>
      <c r="AX69" s="241" t="s">
        <v>102</v>
      </c>
      <c r="AY69" s="241"/>
      <c r="AZ69" s="241"/>
      <c r="BA69" s="241"/>
      <c r="BB69" s="241"/>
      <c r="BC69" s="241"/>
      <c r="BD69" s="241"/>
      <c r="BE69" s="241"/>
      <c r="BF69" s="241"/>
      <c r="BG69" s="241"/>
      <c r="BH69" s="241"/>
      <c r="BI69" s="444"/>
      <c r="BJ69" s="444"/>
      <c r="BK69" s="444"/>
      <c r="BL69" s="444"/>
      <c r="BM69" s="444"/>
      <c r="BN69" s="444"/>
      <c r="BO69" s="444"/>
      <c r="BP69" s="444"/>
      <c r="BQ69" s="444"/>
      <c r="BR69" s="444"/>
      <c r="BS69" s="444"/>
      <c r="BT69" s="445"/>
      <c r="BU69" s="9"/>
      <c r="BV69" s="241" t="s">
        <v>103</v>
      </c>
      <c r="BW69" s="241"/>
      <c r="BX69" s="241"/>
      <c r="BY69" s="241"/>
      <c r="BZ69" s="241"/>
      <c r="CA69" s="241"/>
      <c r="CB69" s="241"/>
      <c r="CC69" s="442"/>
      <c r="CD69" s="442"/>
      <c r="CE69" s="442"/>
      <c r="CF69" s="442"/>
      <c r="CG69" s="442"/>
      <c r="CH69" s="442"/>
      <c r="CI69" s="36"/>
    </row>
    <row r="70" spans="1:87" ht="13.2" x14ac:dyDescent="0.25">
      <c r="A70" s="37"/>
      <c r="B70" s="242"/>
      <c r="C70" s="242"/>
      <c r="D70" s="242"/>
      <c r="E70" s="242"/>
      <c r="F70" s="242"/>
      <c r="G70" s="242"/>
      <c r="H70" s="242"/>
      <c r="I70" s="242"/>
      <c r="J70" s="242"/>
      <c r="K70" s="242"/>
      <c r="L70" s="242"/>
      <c r="M70" s="242"/>
      <c r="N70" s="242"/>
      <c r="O70" s="242"/>
      <c r="P70" s="458"/>
      <c r="Q70" s="458"/>
      <c r="R70" s="458"/>
      <c r="S70" s="458"/>
      <c r="T70" s="458"/>
      <c r="U70" s="458"/>
      <c r="V70" s="458"/>
      <c r="W70" s="458"/>
      <c r="X70" s="458"/>
      <c r="Y70" s="458"/>
      <c r="Z70" s="458"/>
      <c r="AA70" s="458"/>
      <c r="AB70" s="458"/>
      <c r="AC70" s="458"/>
      <c r="AD70" s="458"/>
      <c r="AE70" s="458"/>
      <c r="AF70" s="458"/>
      <c r="AG70" s="3"/>
      <c r="AH70" s="242"/>
      <c r="AI70" s="242"/>
      <c r="AJ70" s="242"/>
      <c r="AK70" s="242"/>
      <c r="AL70" s="242"/>
      <c r="AM70" s="242"/>
      <c r="AN70" s="440"/>
      <c r="AO70" s="440"/>
      <c r="AP70" s="440"/>
      <c r="AQ70" s="440"/>
      <c r="AR70" s="440"/>
      <c r="AS70" s="440"/>
      <c r="AT70" s="440"/>
      <c r="AU70" s="440"/>
      <c r="AV70" s="441"/>
      <c r="AW70" s="12"/>
      <c r="AX70" s="242"/>
      <c r="AY70" s="242"/>
      <c r="AZ70" s="242"/>
      <c r="BA70" s="242"/>
      <c r="BB70" s="242"/>
      <c r="BC70" s="242"/>
      <c r="BD70" s="242"/>
      <c r="BE70" s="242"/>
      <c r="BF70" s="242"/>
      <c r="BG70" s="242"/>
      <c r="BH70" s="242"/>
      <c r="BI70" s="446"/>
      <c r="BJ70" s="446"/>
      <c r="BK70" s="446"/>
      <c r="BL70" s="446"/>
      <c r="BM70" s="446"/>
      <c r="BN70" s="446"/>
      <c r="BO70" s="446"/>
      <c r="BP70" s="446"/>
      <c r="BQ70" s="446"/>
      <c r="BR70" s="446"/>
      <c r="BS70" s="446"/>
      <c r="BT70" s="447"/>
      <c r="BU70" s="10"/>
      <c r="BV70" s="242"/>
      <c r="BW70" s="242"/>
      <c r="BX70" s="242"/>
      <c r="BY70" s="242"/>
      <c r="BZ70" s="242"/>
      <c r="CA70" s="242"/>
      <c r="CB70" s="242"/>
      <c r="CC70" s="443"/>
      <c r="CD70" s="443"/>
      <c r="CE70" s="443"/>
      <c r="CF70" s="443"/>
      <c r="CG70" s="443"/>
      <c r="CH70" s="443"/>
      <c r="CI70" s="26"/>
    </row>
    <row r="71" spans="1:87" ht="13.05" customHeight="1" x14ac:dyDescent="0.25">
      <c r="A71" s="35"/>
      <c r="B71" s="241" t="s">
        <v>104</v>
      </c>
      <c r="C71" s="241"/>
      <c r="D71" s="241"/>
      <c r="E71" s="241"/>
      <c r="F71" s="241"/>
      <c r="G71" s="241"/>
      <c r="H71" s="241"/>
      <c r="I71" s="241"/>
      <c r="J71" s="241"/>
      <c r="K71" s="241"/>
      <c r="L71" s="241"/>
      <c r="M71" s="241"/>
      <c r="N71" s="241"/>
      <c r="O71" s="241"/>
      <c r="P71" s="459"/>
      <c r="Q71" s="459"/>
      <c r="R71" s="459"/>
      <c r="S71" s="459"/>
      <c r="T71" s="459"/>
      <c r="U71" s="459"/>
      <c r="V71" s="459"/>
      <c r="W71" s="459"/>
      <c r="X71" s="459"/>
      <c r="Y71" s="459"/>
      <c r="Z71" s="459"/>
      <c r="AA71" s="459"/>
      <c r="AB71" s="459"/>
      <c r="AC71" s="459"/>
      <c r="AD71" s="459"/>
      <c r="AE71" s="459"/>
      <c r="AF71" s="459"/>
      <c r="AG71" s="2"/>
      <c r="AH71" s="2"/>
      <c r="AI71" s="2"/>
      <c r="AJ71" s="2"/>
      <c r="AK71" s="2"/>
      <c r="AL71" s="2"/>
      <c r="AM71" s="2"/>
      <c r="AN71" s="2"/>
      <c r="AO71" s="2"/>
      <c r="AP71" s="57">
        <f>R15</f>
        <v>0</v>
      </c>
      <c r="AQ71" s="57"/>
      <c r="AR71" s="57"/>
      <c r="AS71" s="57"/>
      <c r="AW71" s="11"/>
      <c r="AX71" s="241" t="s">
        <v>105</v>
      </c>
      <c r="AY71" s="241"/>
      <c r="AZ71" s="241"/>
      <c r="BA71" s="241"/>
      <c r="BB71" s="241"/>
      <c r="BC71" s="241"/>
      <c r="BD71" s="241"/>
      <c r="BE71" s="241"/>
      <c r="BF71" s="241"/>
      <c r="BG71" s="241"/>
      <c r="BH71" s="241"/>
      <c r="BI71" s="444"/>
      <c r="BJ71" s="444"/>
      <c r="BK71" s="444"/>
      <c r="BL71" s="444"/>
      <c r="BM71" s="444"/>
      <c r="BN71" s="444"/>
      <c r="BO71" s="444"/>
      <c r="BP71" s="444"/>
      <c r="BQ71" s="444"/>
      <c r="BR71" s="444"/>
      <c r="BS71" s="444"/>
      <c r="BT71" s="445"/>
      <c r="BV71" s="309" t="s">
        <v>103</v>
      </c>
      <c r="BW71" s="309"/>
      <c r="BX71" s="309"/>
      <c r="BY71" s="309"/>
      <c r="BZ71" s="309"/>
      <c r="CA71" s="309"/>
      <c r="CB71" s="309"/>
      <c r="CC71" s="444"/>
      <c r="CD71" s="444"/>
      <c r="CE71" s="444"/>
      <c r="CF71" s="444"/>
      <c r="CG71" s="444"/>
      <c r="CH71" s="444"/>
      <c r="CI71" s="36"/>
    </row>
    <row r="72" spans="1:87" ht="13.05" customHeight="1" x14ac:dyDescent="0.25">
      <c r="A72" s="37"/>
      <c r="B72" s="242"/>
      <c r="C72" s="242"/>
      <c r="D72" s="242"/>
      <c r="E72" s="242"/>
      <c r="F72" s="242"/>
      <c r="G72" s="242"/>
      <c r="H72" s="242"/>
      <c r="I72" s="242"/>
      <c r="J72" s="242"/>
      <c r="K72" s="242"/>
      <c r="L72" s="242"/>
      <c r="M72" s="242"/>
      <c r="N72" s="242"/>
      <c r="O72" s="242"/>
      <c r="P72" s="460"/>
      <c r="Q72" s="460"/>
      <c r="R72" s="460"/>
      <c r="S72" s="460"/>
      <c r="T72" s="460"/>
      <c r="U72" s="460"/>
      <c r="V72" s="460"/>
      <c r="W72" s="460"/>
      <c r="X72" s="460"/>
      <c r="Y72" s="460"/>
      <c r="Z72" s="460"/>
      <c r="AA72" s="460"/>
      <c r="AB72" s="460"/>
      <c r="AC72" s="460"/>
      <c r="AD72" s="460"/>
      <c r="AE72" s="460"/>
      <c r="AF72" s="460"/>
      <c r="AG72" s="55"/>
      <c r="AH72" s="55"/>
      <c r="AI72" s="55"/>
      <c r="AJ72" s="55"/>
      <c r="AK72" s="55"/>
      <c r="AL72" s="55"/>
      <c r="AM72" s="55"/>
      <c r="AN72" s="55"/>
      <c r="AO72" s="55"/>
      <c r="AP72" s="56"/>
      <c r="AQ72" s="56"/>
      <c r="AR72" s="56"/>
      <c r="AS72" s="56"/>
      <c r="AT72" s="10"/>
      <c r="AU72" s="10"/>
      <c r="AV72" s="10"/>
      <c r="AW72" s="12"/>
      <c r="AX72" s="242"/>
      <c r="AY72" s="242"/>
      <c r="AZ72" s="242"/>
      <c r="BA72" s="242"/>
      <c r="BB72" s="242"/>
      <c r="BC72" s="242"/>
      <c r="BD72" s="242"/>
      <c r="BE72" s="242"/>
      <c r="BF72" s="242"/>
      <c r="BG72" s="242"/>
      <c r="BH72" s="242"/>
      <c r="BI72" s="446"/>
      <c r="BJ72" s="446"/>
      <c r="BK72" s="446"/>
      <c r="BL72" s="446"/>
      <c r="BM72" s="446"/>
      <c r="BN72" s="446"/>
      <c r="BO72" s="446"/>
      <c r="BP72" s="446"/>
      <c r="BQ72" s="446"/>
      <c r="BR72" s="446"/>
      <c r="BS72" s="446"/>
      <c r="BT72" s="447"/>
      <c r="BU72" s="10"/>
      <c r="BV72" s="242"/>
      <c r="BW72" s="242"/>
      <c r="BX72" s="242"/>
      <c r="BY72" s="242"/>
      <c r="BZ72" s="242"/>
      <c r="CA72" s="242"/>
      <c r="CB72" s="242"/>
      <c r="CC72" s="446"/>
      <c r="CD72" s="446"/>
      <c r="CE72" s="446"/>
      <c r="CF72" s="446"/>
      <c r="CG72" s="446"/>
      <c r="CH72" s="446"/>
      <c r="CI72" s="26"/>
    </row>
    <row r="73" spans="1:87" ht="9" customHeight="1" x14ac:dyDescent="0.2">
      <c r="A73" s="60"/>
      <c r="B73" s="285" t="s">
        <v>106</v>
      </c>
      <c r="C73" s="285"/>
      <c r="D73" s="285"/>
      <c r="E73" s="285"/>
      <c r="F73" s="285"/>
      <c r="G73" s="285"/>
      <c r="H73" s="285"/>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455" t="s">
        <v>107</v>
      </c>
      <c r="AJ73" s="455"/>
      <c r="AK73" s="455"/>
      <c r="AL73" s="455"/>
      <c r="AM73" s="455"/>
      <c r="AN73" s="455"/>
      <c r="AO73" s="455"/>
      <c r="AP73" s="455"/>
      <c r="AQ73" s="455"/>
      <c r="AR73" s="455"/>
      <c r="AS73" s="455"/>
      <c r="AT73" s="455"/>
      <c r="AU73" s="455"/>
      <c r="AV73" s="455"/>
      <c r="AW73" s="455"/>
      <c r="AX73" s="455"/>
      <c r="AY73" s="455"/>
      <c r="AZ73" s="455"/>
      <c r="BA73" s="455"/>
      <c r="BB73" s="455"/>
      <c r="BC73" s="455"/>
      <c r="BD73" s="455"/>
      <c r="BE73" s="455"/>
      <c r="BF73" s="455"/>
      <c r="BG73" s="455"/>
      <c r="BH73" s="455"/>
      <c r="BI73" s="455"/>
      <c r="BJ73" s="455"/>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3"/>
    </row>
    <row r="74" spans="1:87" ht="9" customHeight="1" x14ac:dyDescent="0.2">
      <c r="A74" s="64"/>
      <c r="B74" s="286"/>
      <c r="C74" s="286"/>
      <c r="D74" s="286"/>
      <c r="E74" s="286"/>
      <c r="F74" s="286"/>
      <c r="G74" s="286"/>
      <c r="H74" s="286"/>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456"/>
      <c r="AJ74" s="456"/>
      <c r="AK74" s="456"/>
      <c r="AL74" s="456"/>
      <c r="AM74" s="456"/>
      <c r="AN74" s="456"/>
      <c r="AO74" s="456"/>
      <c r="AP74" s="456"/>
      <c r="AQ74" s="456"/>
      <c r="AR74" s="456"/>
      <c r="AS74" s="456"/>
      <c r="AT74" s="456"/>
      <c r="AU74" s="456"/>
      <c r="AV74" s="456"/>
      <c r="AW74" s="456"/>
      <c r="AX74" s="456"/>
      <c r="AY74" s="456"/>
      <c r="AZ74" s="456"/>
      <c r="BA74" s="456"/>
      <c r="BB74" s="456"/>
      <c r="BC74" s="456"/>
      <c r="BD74" s="456"/>
      <c r="BE74" s="456"/>
      <c r="BF74" s="456"/>
      <c r="BG74" s="456"/>
      <c r="BH74" s="456"/>
      <c r="BI74" s="456"/>
      <c r="BJ74" s="456"/>
      <c r="BK74" s="49"/>
      <c r="BL74" s="49"/>
      <c r="BM74" s="49"/>
      <c r="BN74" s="49"/>
      <c r="BO74" s="49"/>
      <c r="BP74" s="49"/>
      <c r="BQ74" s="49"/>
      <c r="BR74" s="49"/>
      <c r="BS74" s="49"/>
      <c r="BT74" s="49"/>
      <c r="BU74" s="49"/>
      <c r="BV74" s="49"/>
      <c r="BW74" s="49"/>
      <c r="BX74" s="49"/>
      <c r="BY74" s="49"/>
      <c r="BZ74" s="48"/>
      <c r="CA74" s="48"/>
      <c r="CB74" s="48"/>
      <c r="CC74" s="48"/>
      <c r="CD74" s="48"/>
      <c r="CE74" s="48"/>
      <c r="CF74" s="48"/>
      <c r="CG74" s="48"/>
      <c r="CH74" s="48"/>
      <c r="CI74" s="65"/>
    </row>
    <row r="75" spans="1:87" ht="9" customHeight="1" x14ac:dyDescent="0.2">
      <c r="A75" s="64"/>
      <c r="B75" s="309" t="s">
        <v>108</v>
      </c>
      <c r="C75" s="309"/>
      <c r="D75" s="309"/>
      <c r="E75" s="309"/>
      <c r="F75" s="309"/>
      <c r="G75" s="309"/>
      <c r="H75" s="309"/>
      <c r="I75" s="309"/>
      <c r="J75" s="309"/>
      <c r="K75" s="309"/>
      <c r="L75" s="309"/>
      <c r="M75" s="309"/>
      <c r="N75" s="309"/>
      <c r="P75" s="424" t="s">
        <v>109</v>
      </c>
      <c r="Q75" s="161"/>
      <c r="R75" s="427"/>
      <c r="S75" s="427"/>
      <c r="T75" s="427"/>
      <c r="U75" s="427"/>
      <c r="V75" s="427"/>
      <c r="W75" s="427"/>
      <c r="X75" s="427"/>
      <c r="Y75" s="427"/>
      <c r="Z75" s="427"/>
      <c r="AA75" s="427"/>
      <c r="AB75" s="427"/>
      <c r="AC75" s="427"/>
      <c r="AD75" s="427"/>
      <c r="AE75" s="427"/>
      <c r="AF75" s="427"/>
      <c r="AG75" s="427"/>
      <c r="AH75" s="427"/>
      <c r="AI75" s="427"/>
      <c r="AJ75" s="427"/>
      <c r="AK75" s="427"/>
      <c r="AL75" s="427"/>
      <c r="AN75" s="425" t="s">
        <v>110</v>
      </c>
      <c r="AO75" s="426"/>
      <c r="AP75" s="427"/>
      <c r="AQ75" s="427"/>
      <c r="AR75" s="427"/>
      <c r="AS75" s="427"/>
      <c r="AT75" s="427"/>
      <c r="AU75" s="427"/>
      <c r="AV75" s="427"/>
      <c r="AW75" s="427"/>
      <c r="AX75" s="427"/>
      <c r="AY75" s="427"/>
      <c r="AZ75" s="427"/>
      <c r="BA75" s="427"/>
      <c r="BB75" s="427"/>
      <c r="BC75" s="427"/>
      <c r="BD75" s="427"/>
      <c r="BE75" s="427"/>
      <c r="BF75" s="427"/>
      <c r="BG75" s="427"/>
      <c r="BH75" s="427"/>
      <c r="BI75" s="427"/>
      <c r="BJ75" s="427"/>
      <c r="BK75" s="49"/>
      <c r="BL75" s="425" t="s">
        <v>111</v>
      </c>
      <c r="BM75" s="426"/>
      <c r="BN75" s="427"/>
      <c r="BO75" s="427"/>
      <c r="BP75" s="427"/>
      <c r="BQ75" s="427"/>
      <c r="BR75" s="427"/>
      <c r="BS75" s="427"/>
      <c r="BT75" s="427"/>
      <c r="BU75" s="427"/>
      <c r="BV75" s="427"/>
      <c r="BW75" s="427"/>
      <c r="BX75" s="427"/>
      <c r="BY75" s="427"/>
      <c r="BZ75" s="427"/>
      <c r="CA75" s="427"/>
      <c r="CB75" s="427"/>
      <c r="CC75" s="427"/>
      <c r="CD75" s="427"/>
      <c r="CE75" s="427"/>
      <c r="CF75" s="427"/>
      <c r="CG75" s="427"/>
      <c r="CH75" s="427"/>
      <c r="CI75" s="65"/>
    </row>
    <row r="76" spans="1:87" ht="9" customHeight="1" x14ac:dyDescent="0.2">
      <c r="A76" s="64"/>
      <c r="B76" s="309"/>
      <c r="C76" s="309"/>
      <c r="D76" s="309"/>
      <c r="E76" s="309"/>
      <c r="F76" s="309"/>
      <c r="G76" s="309"/>
      <c r="H76" s="309"/>
      <c r="I76" s="309"/>
      <c r="J76" s="309"/>
      <c r="K76" s="309"/>
      <c r="L76" s="309"/>
      <c r="M76" s="309"/>
      <c r="N76" s="309"/>
      <c r="P76" s="161"/>
      <c r="Q76" s="161"/>
      <c r="R76" s="427"/>
      <c r="S76" s="427"/>
      <c r="T76" s="427"/>
      <c r="U76" s="427"/>
      <c r="V76" s="427"/>
      <c r="W76" s="427"/>
      <c r="X76" s="427"/>
      <c r="Y76" s="427"/>
      <c r="Z76" s="427"/>
      <c r="AA76" s="427"/>
      <c r="AB76" s="427"/>
      <c r="AC76" s="427"/>
      <c r="AD76" s="427"/>
      <c r="AE76" s="427"/>
      <c r="AF76" s="427"/>
      <c r="AG76" s="427"/>
      <c r="AH76" s="427"/>
      <c r="AI76" s="427"/>
      <c r="AJ76" s="427"/>
      <c r="AK76" s="427"/>
      <c r="AL76" s="427"/>
      <c r="AN76" s="426"/>
      <c r="AO76" s="426"/>
      <c r="AP76" s="427"/>
      <c r="AQ76" s="427"/>
      <c r="AR76" s="427"/>
      <c r="AS76" s="427"/>
      <c r="AT76" s="427"/>
      <c r="AU76" s="427"/>
      <c r="AV76" s="427"/>
      <c r="AW76" s="427"/>
      <c r="AX76" s="427"/>
      <c r="AY76" s="427"/>
      <c r="AZ76" s="427"/>
      <c r="BA76" s="427"/>
      <c r="BB76" s="427"/>
      <c r="BC76" s="427"/>
      <c r="BD76" s="427"/>
      <c r="BE76" s="427"/>
      <c r="BF76" s="427"/>
      <c r="BG76" s="427"/>
      <c r="BH76" s="427"/>
      <c r="BI76" s="427"/>
      <c r="BJ76" s="427"/>
      <c r="BK76" s="49"/>
      <c r="BL76" s="426"/>
      <c r="BM76" s="426"/>
      <c r="BN76" s="427"/>
      <c r="BO76" s="427"/>
      <c r="BP76" s="427"/>
      <c r="BQ76" s="427"/>
      <c r="BR76" s="427"/>
      <c r="BS76" s="427"/>
      <c r="BT76" s="427"/>
      <c r="BU76" s="427"/>
      <c r="BV76" s="427"/>
      <c r="BW76" s="427"/>
      <c r="BX76" s="427"/>
      <c r="BY76" s="427"/>
      <c r="BZ76" s="427"/>
      <c r="CA76" s="427"/>
      <c r="CB76" s="427"/>
      <c r="CC76" s="427"/>
      <c r="CD76" s="427"/>
      <c r="CE76" s="427"/>
      <c r="CF76" s="427"/>
      <c r="CG76" s="427"/>
      <c r="CH76" s="427"/>
      <c r="CI76" s="65"/>
    </row>
    <row r="77" spans="1:87" ht="3" customHeight="1" x14ac:dyDescent="0.2">
      <c r="A77" s="64"/>
      <c r="B77" s="82"/>
      <c r="C77" s="82"/>
      <c r="D77" s="82"/>
      <c r="E77" s="82"/>
      <c r="F77" s="82"/>
      <c r="G77" s="82"/>
      <c r="H77" s="82"/>
      <c r="I77" s="82"/>
      <c r="J77" s="82"/>
      <c r="K77" s="82"/>
      <c r="L77" s="82"/>
      <c r="M77" s="82"/>
      <c r="N77" s="82"/>
      <c r="P77" s="43"/>
      <c r="Q77" s="43"/>
      <c r="R77" s="78"/>
      <c r="S77" s="78"/>
      <c r="T77" s="78"/>
      <c r="U77" s="78"/>
      <c r="V77" s="78"/>
      <c r="W77" s="78"/>
      <c r="X77" s="78"/>
      <c r="Y77" s="78"/>
      <c r="Z77" s="78"/>
      <c r="AA77" s="78"/>
      <c r="AB77" s="78"/>
      <c r="AC77" s="78"/>
      <c r="AD77" s="78"/>
      <c r="AE77" s="78"/>
      <c r="AF77" s="78"/>
      <c r="AG77" s="78"/>
      <c r="AH77" s="78"/>
      <c r="AI77" s="78"/>
      <c r="AJ77" s="78"/>
      <c r="AK77" s="78"/>
      <c r="AL77" s="78"/>
      <c r="AN77" s="6"/>
      <c r="AO77" s="6"/>
      <c r="AP77" s="47"/>
      <c r="AQ77" s="47"/>
      <c r="AR77" s="47"/>
      <c r="AS77" s="47"/>
      <c r="AT77" s="47"/>
      <c r="AU77" s="47"/>
      <c r="AV77" s="47"/>
      <c r="AW77" s="47"/>
      <c r="AX77" s="47"/>
      <c r="AY77" s="47"/>
      <c r="AZ77" s="47"/>
      <c r="BA77" s="47"/>
      <c r="BB77" s="47"/>
      <c r="BC77" s="47"/>
      <c r="BD77" s="47"/>
      <c r="BE77" s="47"/>
      <c r="BF77" s="47"/>
      <c r="BG77" s="47"/>
      <c r="BH77" s="47"/>
      <c r="BI77" s="47"/>
      <c r="BJ77" s="47"/>
      <c r="BK77" s="49"/>
      <c r="BL77" s="6"/>
      <c r="BM77" s="6"/>
      <c r="BN77" s="47"/>
      <c r="BO77" s="47"/>
      <c r="BP77" s="47"/>
      <c r="BQ77" s="47"/>
      <c r="BR77" s="47"/>
      <c r="BS77" s="47"/>
      <c r="BT77" s="47"/>
      <c r="BU77" s="47"/>
      <c r="BV77" s="47"/>
      <c r="BW77" s="47"/>
      <c r="BX77" s="47"/>
      <c r="BY77" s="47"/>
      <c r="BZ77" s="47"/>
      <c r="CA77" s="47"/>
      <c r="CB77" s="47"/>
      <c r="CC77" s="47"/>
      <c r="CD77" s="47"/>
      <c r="CE77" s="47"/>
      <c r="CF77" s="47"/>
      <c r="CG77" s="47"/>
      <c r="CH77" s="47"/>
      <c r="CI77" s="65"/>
    </row>
    <row r="78" spans="1:87" ht="9" customHeight="1" x14ac:dyDescent="0.2">
      <c r="A78" s="64"/>
      <c r="B78" s="82"/>
      <c r="C78" s="82"/>
      <c r="D78" s="82"/>
      <c r="E78" s="82"/>
      <c r="F78" s="82"/>
      <c r="G78" s="82"/>
      <c r="H78" s="82"/>
      <c r="I78" s="82"/>
      <c r="J78" s="82"/>
      <c r="K78" s="82"/>
      <c r="L78" s="82"/>
      <c r="M78" s="82"/>
      <c r="N78" s="82"/>
      <c r="P78" s="424" t="s">
        <v>112</v>
      </c>
      <c r="Q78" s="161"/>
      <c r="R78" s="427"/>
      <c r="S78" s="427"/>
      <c r="T78" s="427"/>
      <c r="U78" s="427"/>
      <c r="V78" s="427"/>
      <c r="W78" s="427"/>
      <c r="X78" s="427"/>
      <c r="Y78" s="427"/>
      <c r="Z78" s="427"/>
      <c r="AA78" s="427"/>
      <c r="AB78" s="427"/>
      <c r="AC78" s="427"/>
      <c r="AD78" s="427"/>
      <c r="AE78" s="427"/>
      <c r="AF78" s="427"/>
      <c r="AG78" s="427"/>
      <c r="AH78" s="427"/>
      <c r="AI78" s="427"/>
      <c r="AJ78" s="427"/>
      <c r="AK78" s="427"/>
      <c r="AL78" s="427"/>
      <c r="AN78" s="425" t="s">
        <v>113</v>
      </c>
      <c r="AO78" s="426"/>
      <c r="AP78" s="427"/>
      <c r="AQ78" s="427"/>
      <c r="AR78" s="427"/>
      <c r="AS78" s="427"/>
      <c r="AT78" s="427"/>
      <c r="AU78" s="427"/>
      <c r="AV78" s="427"/>
      <c r="AW78" s="427"/>
      <c r="AX78" s="427"/>
      <c r="AY78" s="427"/>
      <c r="AZ78" s="427"/>
      <c r="BA78" s="427"/>
      <c r="BB78" s="427"/>
      <c r="BC78" s="427"/>
      <c r="BD78" s="427"/>
      <c r="BE78" s="427"/>
      <c r="BF78" s="427"/>
      <c r="BG78" s="427"/>
      <c r="BH78" s="427"/>
      <c r="BI78" s="427"/>
      <c r="BJ78" s="427"/>
      <c r="BK78" s="49"/>
      <c r="BL78" s="425" t="s">
        <v>114</v>
      </c>
      <c r="BM78" s="426"/>
      <c r="BN78" s="427"/>
      <c r="BO78" s="427"/>
      <c r="BP78" s="427"/>
      <c r="BQ78" s="427"/>
      <c r="BR78" s="427"/>
      <c r="BS78" s="427"/>
      <c r="BT78" s="427"/>
      <c r="BU78" s="427"/>
      <c r="BV78" s="427"/>
      <c r="BW78" s="427"/>
      <c r="BX78" s="427"/>
      <c r="BY78" s="427"/>
      <c r="BZ78" s="427"/>
      <c r="CA78" s="427"/>
      <c r="CB78" s="427"/>
      <c r="CC78" s="427"/>
      <c r="CD78" s="427"/>
      <c r="CE78" s="427"/>
      <c r="CF78" s="427"/>
      <c r="CG78" s="427"/>
      <c r="CH78" s="427"/>
      <c r="CI78" s="66"/>
    </row>
    <row r="79" spans="1:87" ht="9" customHeight="1" x14ac:dyDescent="0.2">
      <c r="A79" s="64"/>
      <c r="B79" s="82"/>
      <c r="C79" s="82"/>
      <c r="D79" s="82"/>
      <c r="E79" s="82"/>
      <c r="F79" s="82"/>
      <c r="G79" s="82"/>
      <c r="H79" s="82"/>
      <c r="I79" s="82"/>
      <c r="J79" s="82"/>
      <c r="K79" s="82"/>
      <c r="L79" s="82"/>
      <c r="M79" s="82"/>
      <c r="N79" s="82"/>
      <c r="P79" s="161"/>
      <c r="Q79" s="161"/>
      <c r="R79" s="428"/>
      <c r="S79" s="428"/>
      <c r="T79" s="428"/>
      <c r="U79" s="428"/>
      <c r="V79" s="428"/>
      <c r="W79" s="428"/>
      <c r="X79" s="428"/>
      <c r="Y79" s="428"/>
      <c r="Z79" s="428"/>
      <c r="AA79" s="428"/>
      <c r="AB79" s="428"/>
      <c r="AC79" s="428"/>
      <c r="AD79" s="428"/>
      <c r="AE79" s="428"/>
      <c r="AF79" s="428"/>
      <c r="AG79" s="428"/>
      <c r="AH79" s="428"/>
      <c r="AI79" s="428"/>
      <c r="AJ79" s="428"/>
      <c r="AK79" s="428"/>
      <c r="AL79" s="428"/>
      <c r="AN79" s="426"/>
      <c r="AO79" s="426"/>
      <c r="AP79" s="427"/>
      <c r="AQ79" s="427"/>
      <c r="AR79" s="427"/>
      <c r="AS79" s="427"/>
      <c r="AT79" s="427"/>
      <c r="AU79" s="427"/>
      <c r="AV79" s="427"/>
      <c r="AW79" s="427"/>
      <c r="AX79" s="427"/>
      <c r="AY79" s="427"/>
      <c r="AZ79" s="427"/>
      <c r="BA79" s="427"/>
      <c r="BB79" s="427"/>
      <c r="BC79" s="427"/>
      <c r="BD79" s="427"/>
      <c r="BE79" s="427"/>
      <c r="BF79" s="427"/>
      <c r="BG79" s="427"/>
      <c r="BH79" s="427"/>
      <c r="BI79" s="427"/>
      <c r="BJ79" s="427"/>
      <c r="BK79" s="49"/>
      <c r="BL79" s="426"/>
      <c r="BM79" s="426"/>
      <c r="BN79" s="427"/>
      <c r="BO79" s="427"/>
      <c r="BP79" s="427"/>
      <c r="BQ79" s="427"/>
      <c r="BR79" s="427"/>
      <c r="BS79" s="427"/>
      <c r="BT79" s="427"/>
      <c r="BU79" s="427"/>
      <c r="BV79" s="427"/>
      <c r="BW79" s="427"/>
      <c r="BX79" s="427"/>
      <c r="BY79" s="427"/>
      <c r="BZ79" s="427"/>
      <c r="CA79" s="427"/>
      <c r="CB79" s="427"/>
      <c r="CC79" s="427"/>
      <c r="CD79" s="427"/>
      <c r="CE79" s="427"/>
      <c r="CF79" s="427"/>
      <c r="CG79" s="427"/>
      <c r="CH79" s="427"/>
      <c r="CI79" s="66"/>
    </row>
    <row r="80" spans="1:87" ht="5.25" customHeight="1" x14ac:dyDescent="0.2">
      <c r="A80" s="67"/>
      <c r="B80" s="76"/>
      <c r="C80" s="76"/>
      <c r="D80" s="76"/>
      <c r="E80" s="76"/>
      <c r="F80" s="76"/>
      <c r="G80" s="76"/>
      <c r="H80" s="76"/>
      <c r="I80" s="76"/>
      <c r="J80" s="76"/>
      <c r="K80" s="76"/>
      <c r="L80" s="76"/>
      <c r="M80" s="76"/>
      <c r="N80" s="76"/>
      <c r="O80" s="77"/>
      <c r="P80" s="77"/>
      <c r="Q80" s="77"/>
      <c r="R80" s="77"/>
      <c r="S80" s="77"/>
      <c r="T80" s="77"/>
      <c r="U80" s="77"/>
      <c r="V80" s="77"/>
      <c r="W80" s="77"/>
      <c r="X80" s="77"/>
      <c r="Y80" s="77"/>
      <c r="Z80" s="77"/>
      <c r="AA80" s="77"/>
      <c r="AB80" s="77"/>
      <c r="AC80" s="77"/>
      <c r="AD80" s="77"/>
      <c r="AE80" s="77"/>
      <c r="AF80" s="77"/>
      <c r="AG80" s="77"/>
      <c r="AH80" s="77"/>
      <c r="AI80" s="77"/>
      <c r="AJ80" s="77"/>
      <c r="AK80" s="77"/>
      <c r="AL80" s="10"/>
      <c r="AM80" s="70"/>
      <c r="AN80" s="70"/>
      <c r="AO80" s="77"/>
      <c r="AP80" s="77"/>
      <c r="AQ80" s="77"/>
      <c r="AR80" s="77"/>
      <c r="AS80" s="77"/>
      <c r="AT80" s="77"/>
      <c r="AU80" s="77"/>
      <c r="AV80" s="77"/>
      <c r="AW80" s="77"/>
      <c r="AX80" s="77"/>
      <c r="AY80" s="77"/>
      <c r="AZ80" s="77"/>
      <c r="BA80" s="77"/>
      <c r="BB80" s="77"/>
      <c r="BC80" s="77"/>
      <c r="BD80" s="77"/>
      <c r="BE80" s="77"/>
      <c r="BF80" s="77"/>
      <c r="BG80" s="77"/>
      <c r="BH80" s="77"/>
      <c r="BI80" s="77"/>
      <c r="BJ80" s="68"/>
      <c r="BK80" s="68"/>
      <c r="BL80" s="70"/>
      <c r="BM80" s="70"/>
      <c r="BN80" s="77"/>
      <c r="BO80" s="77"/>
      <c r="BP80" s="77"/>
      <c r="BQ80" s="77"/>
      <c r="BR80" s="77"/>
      <c r="BS80" s="77"/>
      <c r="BT80" s="77"/>
      <c r="BU80" s="77"/>
      <c r="BV80" s="77"/>
      <c r="BW80" s="77"/>
      <c r="BX80" s="77"/>
      <c r="BY80" s="77"/>
      <c r="BZ80" s="77"/>
      <c r="CA80" s="77"/>
      <c r="CB80" s="77"/>
      <c r="CC80" s="77"/>
      <c r="CD80" s="77"/>
      <c r="CE80" s="77"/>
      <c r="CF80" s="77"/>
      <c r="CG80" s="77"/>
      <c r="CH80" s="77"/>
      <c r="CI80" s="69"/>
    </row>
    <row r="81" spans="1:87" ht="9" customHeight="1" x14ac:dyDescent="0.2">
      <c r="A81" s="60"/>
      <c r="B81" s="285" t="s">
        <v>115</v>
      </c>
      <c r="C81" s="285"/>
      <c r="D81" s="285"/>
      <c r="E81" s="285"/>
      <c r="F81" s="285"/>
      <c r="G81" s="285"/>
      <c r="H81" s="285"/>
      <c r="I81" s="285"/>
      <c r="J81" s="285"/>
      <c r="K81" s="285"/>
      <c r="L81" s="285"/>
      <c r="M81" s="285"/>
      <c r="N81" s="285"/>
      <c r="O81" s="285"/>
      <c r="P81" s="285"/>
      <c r="Q81" s="285"/>
      <c r="R81" s="285"/>
      <c r="S81" s="285"/>
      <c r="T81" s="62"/>
      <c r="U81" s="62"/>
      <c r="V81" s="62"/>
      <c r="W81" s="62"/>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74"/>
      <c r="CA81" s="74"/>
      <c r="CB81" s="74"/>
      <c r="CC81" s="74"/>
      <c r="CD81" s="74"/>
      <c r="CE81" s="74"/>
      <c r="CF81" s="74"/>
      <c r="CG81" s="74"/>
      <c r="CH81" s="74"/>
      <c r="CI81" s="75"/>
    </row>
    <row r="82" spans="1:87" ht="9" customHeight="1" x14ac:dyDescent="0.2">
      <c r="A82" s="64"/>
      <c r="B82" s="286"/>
      <c r="C82" s="286"/>
      <c r="D82" s="286"/>
      <c r="E82" s="286"/>
      <c r="F82" s="286"/>
      <c r="G82" s="286"/>
      <c r="H82" s="286"/>
      <c r="I82" s="286"/>
      <c r="J82" s="286"/>
      <c r="K82" s="286"/>
      <c r="L82" s="286"/>
      <c r="M82" s="286"/>
      <c r="N82" s="286"/>
      <c r="O82" s="286"/>
      <c r="P82" s="286"/>
      <c r="Q82" s="286"/>
      <c r="R82" s="286"/>
      <c r="S82" s="286"/>
      <c r="T82" s="48"/>
      <c r="U82" s="48"/>
      <c r="V82" s="48"/>
      <c r="W82" s="48"/>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58"/>
      <c r="CA82" s="58"/>
      <c r="CB82" s="58"/>
      <c r="CC82" s="58"/>
      <c r="CD82" s="58"/>
      <c r="CE82" s="58"/>
      <c r="CF82" s="58"/>
      <c r="CG82" s="58"/>
      <c r="CH82" s="58"/>
      <c r="CI82" s="66"/>
    </row>
    <row r="83" spans="1:87" ht="9" customHeight="1" x14ac:dyDescent="0.2">
      <c r="A83" s="64"/>
      <c r="B83" s="309" t="s">
        <v>94</v>
      </c>
      <c r="C83" s="309"/>
      <c r="D83" s="309"/>
      <c r="E83" s="309"/>
      <c r="F83" s="309"/>
      <c r="G83" s="309"/>
      <c r="H83" s="309"/>
      <c r="I83" s="309"/>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433"/>
      <c r="AM83" s="433"/>
      <c r="AO83" s="423" t="s">
        <v>116</v>
      </c>
      <c r="AP83" s="423"/>
      <c r="AQ83" s="423"/>
      <c r="AR83" s="423"/>
      <c r="AS83" s="423"/>
      <c r="AT83" s="423"/>
      <c r="AU83" s="423"/>
      <c r="AV83" s="423"/>
      <c r="AW83" s="423"/>
      <c r="AX83" s="453"/>
      <c r="AY83" s="453"/>
      <c r="AZ83" s="453"/>
      <c r="BA83" s="453"/>
      <c r="BB83" s="453"/>
      <c r="BC83" s="453"/>
      <c r="BD83" s="453"/>
      <c r="BE83" s="453"/>
      <c r="BF83" s="453"/>
      <c r="BG83" s="453"/>
      <c r="BH83" s="453"/>
      <c r="BI83" s="453"/>
      <c r="BJ83" s="453"/>
      <c r="BK83" s="453"/>
      <c r="BL83" s="453"/>
      <c r="BM83" s="453"/>
      <c r="BN83" s="453"/>
      <c r="BO83" s="453"/>
      <c r="BP83" s="453"/>
      <c r="BQ83" s="453"/>
      <c r="BR83" s="453"/>
      <c r="BS83" s="453"/>
      <c r="BT83" s="453"/>
      <c r="BU83" s="453"/>
      <c r="BV83" s="453"/>
      <c r="BW83" s="453"/>
      <c r="BX83" s="453"/>
      <c r="BY83" s="453"/>
      <c r="BZ83" s="453"/>
      <c r="CA83" s="453"/>
      <c r="CB83" s="453"/>
      <c r="CI83" s="66"/>
    </row>
    <row r="84" spans="1:87" ht="9" customHeight="1" x14ac:dyDescent="0.2">
      <c r="A84" s="64"/>
      <c r="B84" s="309"/>
      <c r="C84" s="309"/>
      <c r="D84" s="309"/>
      <c r="E84" s="309"/>
      <c r="F84" s="309"/>
      <c r="G84" s="309"/>
      <c r="H84" s="309"/>
      <c r="I84" s="309"/>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O84" s="423"/>
      <c r="AP84" s="423"/>
      <c r="AQ84" s="423"/>
      <c r="AR84" s="423"/>
      <c r="AS84" s="423"/>
      <c r="AT84" s="423"/>
      <c r="AU84" s="423"/>
      <c r="AV84" s="423"/>
      <c r="AW84" s="423"/>
      <c r="AX84" s="454"/>
      <c r="AY84" s="454"/>
      <c r="AZ84" s="454"/>
      <c r="BA84" s="454"/>
      <c r="BB84" s="454"/>
      <c r="BC84" s="454"/>
      <c r="BD84" s="454"/>
      <c r="BE84" s="454"/>
      <c r="BF84" s="454"/>
      <c r="BG84" s="454"/>
      <c r="BH84" s="454"/>
      <c r="BI84" s="454"/>
      <c r="BJ84" s="454"/>
      <c r="BK84" s="454"/>
      <c r="BL84" s="454"/>
      <c r="BM84" s="454"/>
      <c r="BN84" s="454"/>
      <c r="BO84" s="454"/>
      <c r="BP84" s="454"/>
      <c r="BQ84" s="454"/>
      <c r="BR84" s="454"/>
      <c r="BS84" s="454"/>
      <c r="BT84" s="454"/>
      <c r="BU84" s="454"/>
      <c r="BV84" s="454"/>
      <c r="BW84" s="454"/>
      <c r="BX84" s="454"/>
      <c r="BY84" s="454"/>
      <c r="BZ84" s="454"/>
      <c r="CA84" s="454"/>
      <c r="CB84" s="454"/>
      <c r="CI84" s="66"/>
    </row>
    <row r="85" spans="1:87" ht="3" customHeight="1" x14ac:dyDescent="0.2">
      <c r="A85" s="64"/>
      <c r="B85" s="51"/>
      <c r="C85" s="51"/>
      <c r="D85" s="51"/>
      <c r="E85" s="51"/>
      <c r="F85" s="51"/>
      <c r="G85" s="51"/>
      <c r="H85" s="51"/>
      <c r="I85" s="51"/>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J85" s="71"/>
      <c r="AK85" s="71"/>
      <c r="AL85" s="71"/>
      <c r="AM85" s="71"/>
      <c r="AN85" s="71"/>
      <c r="AO85" s="71"/>
      <c r="AP85" s="71"/>
      <c r="AQ85" s="71"/>
      <c r="AR85" s="71"/>
      <c r="AS85" s="79"/>
      <c r="AT85" s="79"/>
      <c r="AU85" s="79"/>
      <c r="AV85" s="79"/>
      <c r="AW85" s="79"/>
      <c r="AX85" s="79"/>
      <c r="AY85" s="79"/>
      <c r="AZ85" s="79"/>
      <c r="BA85" s="79"/>
      <c r="BB85" s="79"/>
      <c r="BC85" s="79"/>
      <c r="BD85" s="79"/>
      <c r="BE85" s="79"/>
      <c r="BF85" s="79"/>
      <c r="CI85" s="66"/>
    </row>
    <row r="86" spans="1:87" ht="9" customHeight="1" x14ac:dyDescent="0.2">
      <c r="A86" s="64"/>
      <c r="B86" s="423" t="s">
        <v>59</v>
      </c>
      <c r="C86" s="423"/>
      <c r="D86" s="423"/>
      <c r="E86" s="423"/>
      <c r="F86" s="423"/>
      <c r="G86" s="423"/>
      <c r="H86" s="423"/>
      <c r="I86" s="423"/>
      <c r="J86" s="429"/>
      <c r="K86" s="429"/>
      <c r="L86" s="429"/>
      <c r="M86" s="429"/>
      <c r="N86" s="429"/>
      <c r="O86" s="429"/>
      <c r="P86" s="429"/>
      <c r="Q86" s="429"/>
      <c r="R86" s="429"/>
      <c r="S86" s="429"/>
      <c r="T86" s="429"/>
      <c r="U86" s="429"/>
      <c r="V86" s="429"/>
      <c r="W86" s="429"/>
      <c r="X86" s="429"/>
      <c r="Y86" s="429"/>
      <c r="Z86" s="429"/>
      <c r="AA86" s="429"/>
      <c r="AB86" s="429"/>
      <c r="AC86" s="429"/>
      <c r="AD86" s="429"/>
      <c r="AE86" s="429"/>
      <c r="AF86" s="429"/>
      <c r="AG86" s="429"/>
      <c r="AH86" s="429"/>
      <c r="AI86" s="429"/>
      <c r="AJ86" s="429"/>
      <c r="AK86" s="429"/>
      <c r="AL86" s="429"/>
      <c r="AM86" s="429"/>
      <c r="AO86" s="423" t="s">
        <v>69</v>
      </c>
      <c r="AP86" s="423"/>
      <c r="AQ86" s="423"/>
      <c r="AR86" s="423"/>
      <c r="AS86" s="423"/>
      <c r="AT86" s="423"/>
      <c r="AU86" s="423"/>
      <c r="AV86" s="423"/>
      <c r="AW86" s="423"/>
      <c r="AX86" s="431"/>
      <c r="AY86" s="431"/>
      <c r="AZ86" s="431"/>
      <c r="BA86" s="431"/>
      <c r="BB86" s="431"/>
      <c r="BC86" s="431"/>
      <c r="BD86" s="431"/>
      <c r="BE86" s="431"/>
      <c r="BF86" s="431"/>
      <c r="BG86" s="431"/>
      <c r="BH86" s="431"/>
      <c r="BI86" s="431"/>
      <c r="BJ86" s="431"/>
      <c r="BK86" s="72"/>
      <c r="BN86" s="309" t="s">
        <v>117</v>
      </c>
      <c r="BO86" s="309"/>
      <c r="BP86" s="309"/>
      <c r="BQ86" s="309"/>
      <c r="BR86" s="309"/>
      <c r="BS86" s="309"/>
      <c r="BT86" s="309"/>
      <c r="BU86" s="309"/>
      <c r="BV86" s="309"/>
      <c r="BW86" s="309"/>
      <c r="BX86" s="309"/>
      <c r="BY86" s="427"/>
      <c r="BZ86" s="427"/>
      <c r="CA86" s="427"/>
      <c r="CB86" s="427"/>
      <c r="CC86" s="48"/>
      <c r="CD86" s="48"/>
      <c r="CE86" s="48"/>
      <c r="CF86" s="48"/>
      <c r="CG86" s="48"/>
      <c r="CH86" s="48"/>
      <c r="CI86" s="66"/>
    </row>
    <row r="87" spans="1:87" ht="9" customHeight="1" x14ac:dyDescent="0.2">
      <c r="A87" s="64"/>
      <c r="B87" s="423"/>
      <c r="C87" s="423"/>
      <c r="D87" s="423"/>
      <c r="E87" s="423"/>
      <c r="F87" s="423"/>
      <c r="G87" s="423"/>
      <c r="H87" s="423"/>
      <c r="I87" s="423"/>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430"/>
      <c r="AM87" s="430"/>
      <c r="AO87" s="423"/>
      <c r="AP87" s="423"/>
      <c r="AQ87" s="423"/>
      <c r="AR87" s="423"/>
      <c r="AS87" s="423"/>
      <c r="AT87" s="423"/>
      <c r="AU87" s="423"/>
      <c r="AV87" s="423"/>
      <c r="AW87" s="423"/>
      <c r="AX87" s="432"/>
      <c r="AY87" s="432"/>
      <c r="AZ87" s="432"/>
      <c r="BA87" s="432"/>
      <c r="BB87" s="432"/>
      <c r="BC87" s="432"/>
      <c r="BD87" s="432"/>
      <c r="BE87" s="432"/>
      <c r="BF87" s="432"/>
      <c r="BG87" s="432"/>
      <c r="BH87" s="432"/>
      <c r="BI87" s="432"/>
      <c r="BJ87" s="432"/>
      <c r="BK87" s="72"/>
      <c r="BN87" s="309"/>
      <c r="BO87" s="309"/>
      <c r="BP87" s="309"/>
      <c r="BQ87" s="309"/>
      <c r="BR87" s="309"/>
      <c r="BS87" s="309"/>
      <c r="BT87" s="309"/>
      <c r="BU87" s="309"/>
      <c r="BV87" s="309"/>
      <c r="BW87" s="309"/>
      <c r="BX87" s="309"/>
      <c r="BY87" s="428"/>
      <c r="BZ87" s="428"/>
      <c r="CA87" s="428"/>
      <c r="CB87" s="428"/>
      <c r="CC87" s="48"/>
      <c r="CD87" s="48"/>
      <c r="CE87" s="48"/>
      <c r="CF87" s="48"/>
      <c r="CG87" s="48"/>
      <c r="CH87" s="48"/>
      <c r="CI87" s="66"/>
    </row>
    <row r="88" spans="1:87" ht="5.25" customHeight="1" x14ac:dyDescent="0.2">
      <c r="A88" s="64"/>
      <c r="B88" s="71"/>
      <c r="C88" s="71"/>
      <c r="D88" s="71"/>
      <c r="E88" s="71"/>
      <c r="F88" s="71"/>
      <c r="G88" s="71"/>
      <c r="H88" s="71"/>
      <c r="I88" s="71"/>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J88" s="71"/>
      <c r="AK88" s="71"/>
      <c r="AL88" s="71"/>
      <c r="AM88" s="71"/>
      <c r="AN88" s="71"/>
      <c r="AO88" s="71"/>
      <c r="AP88" s="71"/>
      <c r="AQ88" s="71"/>
      <c r="AR88" s="71"/>
      <c r="AS88" s="73"/>
      <c r="AT88" s="73"/>
      <c r="AU88" s="73"/>
      <c r="AV88" s="73"/>
      <c r="AW88" s="73"/>
      <c r="AX88" s="73"/>
      <c r="AY88" s="73"/>
      <c r="AZ88" s="73"/>
      <c r="BA88" s="73"/>
      <c r="BB88" s="73"/>
      <c r="BC88" s="73"/>
      <c r="BD88" s="73"/>
      <c r="BE88" s="73"/>
      <c r="BF88" s="73"/>
      <c r="BK88" s="51"/>
      <c r="BL88" s="51"/>
      <c r="BM88" s="51"/>
      <c r="BN88" s="51"/>
      <c r="BO88" s="51"/>
      <c r="BP88" s="51"/>
      <c r="BQ88" s="51"/>
      <c r="BR88" s="51"/>
      <c r="BS88" s="51"/>
      <c r="BT88" s="51"/>
      <c r="BU88" s="51"/>
      <c r="BV88" s="80"/>
      <c r="BW88" s="80"/>
      <c r="BX88" s="80"/>
      <c r="BY88" s="80"/>
      <c r="BZ88" s="80"/>
      <c r="CA88" s="80"/>
      <c r="CB88" s="80"/>
      <c r="CC88" s="80"/>
      <c r="CD88" s="80"/>
      <c r="CE88" s="80"/>
      <c r="CF88" s="80"/>
      <c r="CG88" s="80"/>
      <c r="CH88" s="80"/>
      <c r="CI88" s="66"/>
    </row>
    <row r="89" spans="1:87" ht="9" customHeight="1" x14ac:dyDescent="0.2">
      <c r="A89" s="64"/>
      <c r="B89" s="286" t="s">
        <v>118</v>
      </c>
      <c r="C89" s="286"/>
      <c r="D89" s="286"/>
      <c r="E89" s="286"/>
      <c r="F89" s="286"/>
      <c r="G89" s="286"/>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286"/>
      <c r="AL89" s="286"/>
      <c r="AM89" s="286"/>
      <c r="AN89" s="286"/>
      <c r="AO89" s="286"/>
      <c r="AP89" s="286"/>
      <c r="AQ89" s="286"/>
      <c r="AR89" s="286"/>
      <c r="AS89" s="286"/>
      <c r="AT89" s="286"/>
      <c r="AU89" s="286"/>
      <c r="AV89" s="286"/>
      <c r="AW89" s="286"/>
      <c r="AX89" s="286"/>
      <c r="AY89" s="286"/>
      <c r="AZ89" s="286"/>
      <c r="BA89" s="286"/>
      <c r="BB89" s="286"/>
      <c r="BC89" s="286"/>
      <c r="BD89" s="286"/>
      <c r="BE89" s="286"/>
      <c r="BF89" s="286"/>
      <c r="BG89" s="286"/>
      <c r="BH89" s="286"/>
      <c r="BI89" s="286"/>
      <c r="BJ89" s="286"/>
      <c r="BK89" s="286"/>
      <c r="BL89" s="286"/>
      <c r="BM89" s="286"/>
      <c r="BN89" s="286"/>
      <c r="BO89" s="286"/>
      <c r="BP89" s="286"/>
      <c r="BQ89" s="286"/>
      <c r="BR89" s="286"/>
      <c r="BS89" s="286"/>
      <c r="BT89" s="286"/>
      <c r="BU89" s="286"/>
      <c r="BV89" s="286"/>
      <c r="BW89" s="286"/>
      <c r="BX89" s="286"/>
      <c r="BY89" s="286"/>
      <c r="BZ89" s="286"/>
      <c r="CA89" s="286"/>
      <c r="CB89" s="286"/>
      <c r="CC89" s="286"/>
      <c r="CD89" s="286"/>
      <c r="CE89" s="286"/>
      <c r="CF89" s="286"/>
      <c r="CG89" s="286"/>
      <c r="CH89" s="286"/>
      <c r="CI89" s="66"/>
    </row>
    <row r="90" spans="1:87" ht="9" customHeight="1" x14ac:dyDescent="0.2">
      <c r="A90" s="64"/>
      <c r="B90" s="286"/>
      <c r="C90" s="286"/>
      <c r="D90" s="286"/>
      <c r="E90" s="286"/>
      <c r="F90" s="286"/>
      <c r="G90" s="286"/>
      <c r="H90" s="286"/>
      <c r="I90" s="286"/>
      <c r="J90" s="286"/>
      <c r="K90" s="286"/>
      <c r="L90" s="286"/>
      <c r="M90" s="286"/>
      <c r="N90" s="286"/>
      <c r="O90" s="286"/>
      <c r="P90" s="286"/>
      <c r="Q90" s="286"/>
      <c r="R90" s="286"/>
      <c r="S90" s="286"/>
      <c r="T90" s="286"/>
      <c r="U90" s="286"/>
      <c r="V90" s="286"/>
      <c r="W90" s="286"/>
      <c r="X90" s="286"/>
      <c r="Y90" s="286"/>
      <c r="Z90" s="286"/>
      <c r="AA90" s="286"/>
      <c r="AB90" s="286"/>
      <c r="AC90" s="286"/>
      <c r="AD90" s="286"/>
      <c r="AE90" s="286"/>
      <c r="AF90" s="286"/>
      <c r="AG90" s="286"/>
      <c r="AH90" s="286"/>
      <c r="AI90" s="286"/>
      <c r="AJ90" s="286"/>
      <c r="AK90" s="286"/>
      <c r="AL90" s="286"/>
      <c r="AM90" s="286"/>
      <c r="AN90" s="286"/>
      <c r="AO90" s="286"/>
      <c r="AP90" s="286"/>
      <c r="AQ90" s="286"/>
      <c r="AR90" s="286"/>
      <c r="AS90" s="286"/>
      <c r="AT90" s="286"/>
      <c r="AU90" s="286"/>
      <c r="AV90" s="286"/>
      <c r="AW90" s="286"/>
      <c r="AX90" s="286"/>
      <c r="AY90" s="286"/>
      <c r="AZ90" s="286"/>
      <c r="BA90" s="286"/>
      <c r="BB90" s="286"/>
      <c r="BC90" s="286"/>
      <c r="BD90" s="286"/>
      <c r="BE90" s="286"/>
      <c r="BF90" s="286"/>
      <c r="BG90" s="286"/>
      <c r="BH90" s="286"/>
      <c r="BI90" s="286"/>
      <c r="BJ90" s="286"/>
      <c r="BK90" s="286"/>
      <c r="BL90" s="286"/>
      <c r="BM90" s="286"/>
      <c r="BN90" s="286"/>
      <c r="BO90" s="286"/>
      <c r="BP90" s="286"/>
      <c r="BQ90" s="286"/>
      <c r="BR90" s="286"/>
      <c r="BS90" s="286"/>
      <c r="BT90" s="286"/>
      <c r="BU90" s="286"/>
      <c r="BV90" s="286"/>
      <c r="BW90" s="286"/>
      <c r="BX90" s="286"/>
      <c r="BY90" s="286"/>
      <c r="BZ90" s="286"/>
      <c r="CA90" s="286"/>
      <c r="CB90" s="286"/>
      <c r="CC90" s="286"/>
      <c r="CD90" s="286"/>
      <c r="CE90" s="286"/>
      <c r="CF90" s="286"/>
      <c r="CG90" s="286"/>
      <c r="CH90" s="286"/>
      <c r="CI90" s="66"/>
    </row>
    <row r="91" spans="1:87" ht="9" customHeight="1" x14ac:dyDescent="0.2">
      <c r="A91" s="64"/>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c r="AP91" s="150"/>
      <c r="AQ91" s="150"/>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66"/>
    </row>
    <row r="92" spans="1:87" ht="9" customHeight="1" x14ac:dyDescent="0.2">
      <c r="A92" s="64"/>
      <c r="B92" s="244"/>
      <c r="C92" s="244"/>
      <c r="D92" s="244"/>
      <c r="E92" s="244"/>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4"/>
      <c r="AZ92" s="244"/>
      <c r="BA92" s="244"/>
      <c r="BB92" s="244"/>
      <c r="BC92" s="244"/>
      <c r="BD92" s="244"/>
      <c r="BE92" s="244"/>
      <c r="BF92" s="244"/>
      <c r="BG92" s="244"/>
      <c r="BH92" s="244"/>
      <c r="BI92" s="244"/>
      <c r="BJ92" s="244"/>
      <c r="BK92" s="244"/>
      <c r="BL92" s="244"/>
      <c r="BM92" s="244"/>
      <c r="BN92" s="244"/>
      <c r="BO92" s="244"/>
      <c r="BP92" s="244"/>
      <c r="BQ92" s="244"/>
      <c r="BR92" s="244"/>
      <c r="BS92" s="244"/>
      <c r="BT92" s="244"/>
      <c r="BU92" s="244"/>
      <c r="BV92" s="244"/>
      <c r="BW92" s="244"/>
      <c r="BX92" s="244"/>
      <c r="BY92" s="244"/>
      <c r="BZ92" s="244"/>
      <c r="CA92" s="244"/>
      <c r="CB92" s="244"/>
      <c r="CC92" s="244"/>
      <c r="CD92" s="244"/>
      <c r="CE92" s="244"/>
      <c r="CF92" s="244"/>
      <c r="CG92" s="244"/>
      <c r="CH92" s="244"/>
      <c r="CI92" s="66"/>
    </row>
    <row r="93" spans="1:87" ht="9" customHeight="1" x14ac:dyDescent="0.2">
      <c r="A93" s="64"/>
      <c r="B93" s="243"/>
      <c r="C93" s="243"/>
      <c r="D93" s="243"/>
      <c r="E93" s="243"/>
      <c r="F93" s="243"/>
      <c r="G93" s="243"/>
      <c r="H93" s="243"/>
      <c r="I93" s="243"/>
      <c r="J93" s="243"/>
      <c r="K93" s="243"/>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243"/>
      <c r="AP93" s="243"/>
      <c r="AQ93" s="243"/>
      <c r="AR93" s="243"/>
      <c r="AS93" s="243"/>
      <c r="AT93" s="243"/>
      <c r="AU93" s="243"/>
      <c r="AV93" s="243"/>
      <c r="AW93" s="243"/>
      <c r="AX93" s="243"/>
      <c r="AY93" s="243"/>
      <c r="AZ93" s="243"/>
      <c r="BA93" s="243"/>
      <c r="BB93" s="243"/>
      <c r="BC93" s="243"/>
      <c r="BD93" s="243"/>
      <c r="BE93" s="243"/>
      <c r="BF93" s="243"/>
      <c r="BG93" s="243"/>
      <c r="BH93" s="243"/>
      <c r="BI93" s="243"/>
      <c r="BJ93" s="243"/>
      <c r="BK93" s="243"/>
      <c r="BL93" s="243"/>
      <c r="BM93" s="243"/>
      <c r="BN93" s="243"/>
      <c r="BO93" s="243"/>
      <c r="BP93" s="243"/>
      <c r="BQ93" s="243"/>
      <c r="BR93" s="243"/>
      <c r="BS93" s="243"/>
      <c r="BT93" s="243"/>
      <c r="BU93" s="243"/>
      <c r="BV93" s="243"/>
      <c r="BW93" s="243"/>
      <c r="BX93" s="243"/>
      <c r="BY93" s="243"/>
      <c r="BZ93" s="243"/>
      <c r="CA93" s="243"/>
      <c r="CB93" s="243"/>
      <c r="CC93" s="243"/>
      <c r="CD93" s="243"/>
      <c r="CE93" s="243"/>
      <c r="CF93" s="243"/>
      <c r="CG93" s="243"/>
      <c r="CH93" s="243"/>
      <c r="CI93" s="66"/>
    </row>
    <row r="94" spans="1:87" ht="9" customHeight="1" x14ac:dyDescent="0.2">
      <c r="A94" s="64"/>
      <c r="B94" s="244"/>
      <c r="C94" s="244"/>
      <c r="D94" s="244"/>
      <c r="E94" s="244"/>
      <c r="F94" s="244"/>
      <c r="G94" s="244"/>
      <c r="H94" s="244"/>
      <c r="I94" s="244"/>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44"/>
      <c r="AX94" s="244"/>
      <c r="AY94" s="244"/>
      <c r="AZ94" s="244"/>
      <c r="BA94" s="244"/>
      <c r="BB94" s="244"/>
      <c r="BC94" s="244"/>
      <c r="BD94" s="244"/>
      <c r="BE94" s="244"/>
      <c r="BF94" s="244"/>
      <c r="BG94" s="244"/>
      <c r="BH94" s="244"/>
      <c r="BI94" s="244"/>
      <c r="BJ94" s="244"/>
      <c r="BK94" s="244"/>
      <c r="BL94" s="244"/>
      <c r="BM94" s="244"/>
      <c r="BN94" s="244"/>
      <c r="BO94" s="244"/>
      <c r="BP94" s="244"/>
      <c r="BQ94" s="244"/>
      <c r="BR94" s="244"/>
      <c r="BS94" s="244"/>
      <c r="BT94" s="244"/>
      <c r="BU94" s="244"/>
      <c r="BV94" s="244"/>
      <c r="BW94" s="244"/>
      <c r="BX94" s="244"/>
      <c r="BY94" s="244"/>
      <c r="BZ94" s="244"/>
      <c r="CA94" s="244"/>
      <c r="CB94" s="244"/>
      <c r="CC94" s="244"/>
      <c r="CD94" s="244"/>
      <c r="CE94" s="244"/>
      <c r="CF94" s="244"/>
      <c r="CG94" s="244"/>
      <c r="CH94" s="244"/>
      <c r="CI94" s="66"/>
    </row>
    <row r="95" spans="1:87" ht="9" customHeight="1" x14ac:dyDescent="0.2">
      <c r="A95" s="64"/>
      <c r="B95" s="243"/>
      <c r="C95" s="243"/>
      <c r="D95" s="243"/>
      <c r="E95" s="243"/>
      <c r="F95" s="243"/>
      <c r="G95" s="243"/>
      <c r="H95" s="243"/>
      <c r="I95" s="243"/>
      <c r="J95" s="243"/>
      <c r="K95" s="243"/>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243"/>
      <c r="AP95" s="243"/>
      <c r="AQ95" s="243"/>
      <c r="AR95" s="243"/>
      <c r="AS95" s="243"/>
      <c r="AT95" s="243"/>
      <c r="AU95" s="243"/>
      <c r="AV95" s="243"/>
      <c r="AW95" s="243"/>
      <c r="AX95" s="243"/>
      <c r="AY95" s="243"/>
      <c r="AZ95" s="243"/>
      <c r="BA95" s="243"/>
      <c r="BB95" s="243"/>
      <c r="BC95" s="243"/>
      <c r="BD95" s="243"/>
      <c r="BE95" s="243"/>
      <c r="BF95" s="243"/>
      <c r="BG95" s="243"/>
      <c r="BH95" s="243"/>
      <c r="BI95" s="243"/>
      <c r="BJ95" s="243"/>
      <c r="BK95" s="243"/>
      <c r="BL95" s="243"/>
      <c r="BM95" s="243"/>
      <c r="BN95" s="243"/>
      <c r="BO95" s="243"/>
      <c r="BP95" s="243"/>
      <c r="BQ95" s="243"/>
      <c r="BR95" s="243"/>
      <c r="BS95" s="243"/>
      <c r="BT95" s="243"/>
      <c r="BU95" s="243"/>
      <c r="BV95" s="243"/>
      <c r="BW95" s="243"/>
      <c r="BX95" s="243"/>
      <c r="BY95" s="243"/>
      <c r="BZ95" s="243"/>
      <c r="CA95" s="243"/>
      <c r="CB95" s="243"/>
      <c r="CC95" s="243"/>
      <c r="CD95" s="243"/>
      <c r="CE95" s="243"/>
      <c r="CF95" s="243"/>
      <c r="CG95" s="243"/>
      <c r="CH95" s="243"/>
      <c r="CI95" s="66"/>
    </row>
    <row r="96" spans="1:87" ht="9" customHeight="1" x14ac:dyDescent="0.2">
      <c r="A96" s="64"/>
      <c r="B96" s="244"/>
      <c r="C96" s="244"/>
      <c r="D96" s="244"/>
      <c r="E96" s="244"/>
      <c r="F96" s="244"/>
      <c r="G96" s="244"/>
      <c r="H96" s="244"/>
      <c r="I96" s="244"/>
      <c r="J96" s="244"/>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4"/>
      <c r="AZ96" s="244"/>
      <c r="BA96" s="244"/>
      <c r="BB96" s="244"/>
      <c r="BC96" s="244"/>
      <c r="BD96" s="244"/>
      <c r="BE96" s="244"/>
      <c r="BF96" s="244"/>
      <c r="BG96" s="244"/>
      <c r="BH96" s="244"/>
      <c r="BI96" s="244"/>
      <c r="BJ96" s="244"/>
      <c r="BK96" s="244"/>
      <c r="BL96" s="244"/>
      <c r="BM96" s="244"/>
      <c r="BN96" s="244"/>
      <c r="BO96" s="244"/>
      <c r="BP96" s="244"/>
      <c r="BQ96" s="244"/>
      <c r="BR96" s="244"/>
      <c r="BS96" s="244"/>
      <c r="BT96" s="244"/>
      <c r="BU96" s="244"/>
      <c r="BV96" s="244"/>
      <c r="BW96" s="244"/>
      <c r="BX96" s="244"/>
      <c r="BY96" s="244"/>
      <c r="BZ96" s="244"/>
      <c r="CA96" s="244"/>
      <c r="CB96" s="244"/>
      <c r="CC96" s="244"/>
      <c r="CD96" s="244"/>
      <c r="CE96" s="244"/>
      <c r="CF96" s="244"/>
      <c r="CG96" s="244"/>
      <c r="CH96" s="244"/>
      <c r="CI96" s="66"/>
    </row>
    <row r="97" spans="1:87" ht="9" customHeight="1" x14ac:dyDescent="0.2">
      <c r="A97" s="64"/>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66"/>
    </row>
    <row r="98" spans="1:87" ht="9" customHeight="1" x14ac:dyDescent="0.2">
      <c r="A98" s="64"/>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66"/>
    </row>
    <row r="99" spans="1:87" ht="9" customHeight="1" x14ac:dyDescent="0.2">
      <c r="A99" s="64"/>
      <c r="B99" s="243"/>
      <c r="C99" s="243"/>
      <c r="D99" s="243"/>
      <c r="E99" s="243"/>
      <c r="F99" s="243"/>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243"/>
      <c r="AP99" s="243"/>
      <c r="AQ99" s="243"/>
      <c r="AR99" s="243"/>
      <c r="AS99" s="243"/>
      <c r="AT99" s="243"/>
      <c r="AU99" s="243"/>
      <c r="AV99" s="243"/>
      <c r="AW99" s="243"/>
      <c r="AX99" s="243"/>
      <c r="AY99" s="243"/>
      <c r="AZ99" s="243"/>
      <c r="BA99" s="243"/>
      <c r="BB99" s="243"/>
      <c r="BC99" s="243"/>
      <c r="BD99" s="243"/>
      <c r="BE99" s="243"/>
      <c r="BF99" s="243"/>
      <c r="BG99" s="243"/>
      <c r="BH99" s="243"/>
      <c r="BI99" s="243"/>
      <c r="BJ99" s="243"/>
      <c r="BK99" s="243"/>
      <c r="BL99" s="243"/>
      <c r="BM99" s="243"/>
      <c r="BN99" s="243"/>
      <c r="BO99" s="243"/>
      <c r="BP99" s="243"/>
      <c r="BQ99" s="243"/>
      <c r="BR99" s="243"/>
      <c r="BS99" s="243"/>
      <c r="BT99" s="243"/>
      <c r="BU99" s="243"/>
      <c r="BV99" s="243"/>
      <c r="BW99" s="243"/>
      <c r="BX99" s="243"/>
      <c r="BY99" s="243"/>
      <c r="BZ99" s="243"/>
      <c r="CA99" s="243"/>
      <c r="CB99" s="243"/>
      <c r="CC99" s="243"/>
      <c r="CD99" s="243"/>
      <c r="CE99" s="243"/>
      <c r="CF99" s="243"/>
      <c r="CG99" s="243"/>
      <c r="CH99" s="243"/>
      <c r="CI99" s="66"/>
    </row>
    <row r="100" spans="1:87" ht="9" customHeight="1" x14ac:dyDescent="0.2">
      <c r="A100" s="64"/>
      <c r="B100" s="244"/>
      <c r="C100" s="244"/>
      <c r="D100" s="244"/>
      <c r="E100" s="244"/>
      <c r="F100" s="244"/>
      <c r="G100" s="244"/>
      <c r="H100" s="244"/>
      <c r="I100" s="244"/>
      <c r="J100" s="244"/>
      <c r="K100" s="244"/>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244"/>
      <c r="AP100" s="244"/>
      <c r="AQ100" s="244"/>
      <c r="AR100" s="244"/>
      <c r="AS100" s="244"/>
      <c r="AT100" s="244"/>
      <c r="AU100" s="244"/>
      <c r="AV100" s="244"/>
      <c r="AW100" s="244"/>
      <c r="AX100" s="244"/>
      <c r="AY100" s="244"/>
      <c r="AZ100" s="244"/>
      <c r="BA100" s="244"/>
      <c r="BB100" s="244"/>
      <c r="BC100" s="244"/>
      <c r="BD100" s="244"/>
      <c r="BE100" s="244"/>
      <c r="BF100" s="244"/>
      <c r="BG100" s="244"/>
      <c r="BH100" s="244"/>
      <c r="BI100" s="244"/>
      <c r="BJ100" s="244"/>
      <c r="BK100" s="244"/>
      <c r="BL100" s="244"/>
      <c r="BM100" s="244"/>
      <c r="BN100" s="244"/>
      <c r="BO100" s="244"/>
      <c r="BP100" s="244"/>
      <c r="BQ100" s="244"/>
      <c r="BR100" s="244"/>
      <c r="BS100" s="244"/>
      <c r="BT100" s="244"/>
      <c r="BU100" s="244"/>
      <c r="BV100" s="244"/>
      <c r="BW100" s="244"/>
      <c r="BX100" s="244"/>
      <c r="BY100" s="244"/>
      <c r="BZ100" s="244"/>
      <c r="CA100" s="244"/>
      <c r="CB100" s="244"/>
      <c r="CC100" s="244"/>
      <c r="CD100" s="244"/>
      <c r="CE100" s="244"/>
      <c r="CF100" s="244"/>
      <c r="CG100" s="244"/>
      <c r="CH100" s="244"/>
      <c r="CI100" s="66"/>
    </row>
    <row r="101" spans="1:87" ht="10.5" customHeight="1" x14ac:dyDescent="0.2">
      <c r="A101" s="83"/>
      <c r="B101" s="47"/>
      <c r="C101" s="47"/>
      <c r="D101" s="47"/>
      <c r="E101" s="47"/>
      <c r="F101" s="47"/>
      <c r="G101" s="47"/>
      <c r="H101" s="47"/>
      <c r="I101" s="47"/>
      <c r="J101" s="47"/>
      <c r="K101" s="47"/>
      <c r="L101" s="47"/>
      <c r="M101" s="47"/>
      <c r="N101" s="47"/>
      <c r="O101" s="47"/>
      <c r="P101" s="47"/>
      <c r="Q101" s="47"/>
      <c r="R101" s="47"/>
      <c r="S101" s="47"/>
      <c r="T101" s="47"/>
      <c r="U101" s="47"/>
      <c r="V101" s="47"/>
      <c r="W101" s="47"/>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47"/>
      <c r="CA101" s="47"/>
      <c r="CB101" s="47"/>
      <c r="CC101" s="47"/>
      <c r="CD101" s="47"/>
      <c r="CE101" s="47"/>
      <c r="CF101" s="47"/>
      <c r="CG101" s="47"/>
      <c r="CH101" s="47"/>
      <c r="CI101" s="84"/>
    </row>
    <row r="102" spans="1:87" ht="11.25" customHeight="1" x14ac:dyDescent="0.2">
      <c r="A102" s="83"/>
      <c r="B102" s="47"/>
      <c r="C102" s="47"/>
      <c r="D102" s="47"/>
      <c r="E102" s="47"/>
      <c r="F102" s="47"/>
      <c r="G102" s="47"/>
      <c r="H102" s="47"/>
      <c r="I102" s="47"/>
      <c r="J102" s="47"/>
      <c r="K102" s="47"/>
      <c r="L102" s="47"/>
      <c r="M102" s="47"/>
      <c r="N102" s="47"/>
      <c r="O102" s="47"/>
      <c r="P102" s="47"/>
      <c r="Q102" s="47"/>
      <c r="R102" s="47"/>
      <c r="S102" s="47"/>
      <c r="T102" s="47"/>
      <c r="U102" s="47"/>
      <c r="V102" s="47"/>
      <c r="W102" s="47"/>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J102" s="330" t="s">
        <v>96</v>
      </c>
      <c r="BK102" s="330"/>
      <c r="BL102" s="330"/>
      <c r="BM102" s="330"/>
      <c r="BN102" s="330"/>
      <c r="BO102" s="330"/>
      <c r="BP102" s="330"/>
      <c r="BQ102" s="330"/>
      <c r="BR102" s="330"/>
      <c r="BS102" s="330"/>
      <c r="BT102" s="330"/>
      <c r="BU102" s="330"/>
      <c r="BV102" s="330"/>
      <c r="BW102" s="330"/>
      <c r="BX102" s="330"/>
      <c r="BY102" s="330"/>
      <c r="BZ102" s="328"/>
      <c r="CA102" s="328"/>
      <c r="CB102" s="328"/>
      <c r="CC102" s="328"/>
      <c r="CD102" s="328"/>
      <c r="CE102" s="328"/>
      <c r="CF102" s="328"/>
      <c r="CG102" s="328"/>
      <c r="CH102" s="328"/>
      <c r="CI102" s="84"/>
    </row>
    <row r="103" spans="1:87" ht="11.25" customHeight="1" thickBot="1" x14ac:dyDescent="0.25">
      <c r="A103" s="83"/>
      <c r="B103" s="47"/>
      <c r="C103" s="47"/>
      <c r="D103" s="47"/>
      <c r="E103" s="47"/>
      <c r="F103" s="47"/>
      <c r="G103" s="47"/>
      <c r="H103" s="47"/>
      <c r="I103" s="47"/>
      <c r="J103" s="47"/>
      <c r="K103" s="47"/>
      <c r="L103" s="47"/>
      <c r="M103" s="47"/>
      <c r="N103" s="47"/>
      <c r="O103" s="47"/>
      <c r="P103" s="47"/>
      <c r="Q103" s="47"/>
      <c r="R103" s="47"/>
      <c r="S103" s="47"/>
      <c r="T103" s="47"/>
      <c r="U103" s="47"/>
      <c r="V103" s="47"/>
      <c r="W103" s="47"/>
      <c r="X103" s="50"/>
      <c r="Y103" s="50"/>
      <c r="Z103" s="50"/>
      <c r="AA103" s="50"/>
      <c r="AB103" s="50"/>
      <c r="AC103" s="50"/>
      <c r="AD103" s="50"/>
      <c r="AE103" s="50"/>
      <c r="AF103" s="50"/>
      <c r="AG103" s="50"/>
      <c r="AH103" s="50"/>
      <c r="BH103" s="50"/>
      <c r="BI103" s="50"/>
      <c r="BJ103" s="330"/>
      <c r="BK103" s="330"/>
      <c r="BL103" s="330"/>
      <c r="BM103" s="330"/>
      <c r="BN103" s="330"/>
      <c r="BO103" s="330"/>
      <c r="BP103" s="330"/>
      <c r="BQ103" s="330"/>
      <c r="BR103" s="330"/>
      <c r="BS103" s="330"/>
      <c r="BT103" s="330"/>
      <c r="BU103" s="330"/>
      <c r="BV103" s="330"/>
      <c r="BW103" s="330"/>
      <c r="BX103" s="330"/>
      <c r="BY103" s="330"/>
      <c r="BZ103" s="329"/>
      <c r="CA103" s="329"/>
      <c r="CB103" s="329"/>
      <c r="CC103" s="329"/>
      <c r="CD103" s="329"/>
      <c r="CE103" s="329"/>
      <c r="CF103" s="329"/>
      <c r="CG103" s="329"/>
      <c r="CH103" s="329"/>
      <c r="CI103" s="16"/>
    </row>
    <row r="104" spans="1:87" ht="5.25" customHeight="1" thickTop="1" x14ac:dyDescent="0.2">
      <c r="A104" s="85"/>
      <c r="B104" s="77"/>
      <c r="C104" s="77"/>
      <c r="D104" s="77"/>
      <c r="E104" s="77"/>
      <c r="F104" s="77"/>
      <c r="G104" s="77"/>
      <c r="H104" s="77"/>
      <c r="I104" s="77"/>
      <c r="J104" s="77"/>
      <c r="K104" s="77"/>
      <c r="L104" s="77"/>
      <c r="M104" s="77"/>
      <c r="N104" s="77"/>
      <c r="O104" s="77"/>
      <c r="P104" s="77"/>
      <c r="Q104" s="77"/>
      <c r="R104" s="77"/>
      <c r="S104" s="77"/>
      <c r="T104" s="77"/>
      <c r="U104" s="77"/>
      <c r="V104" s="77"/>
      <c r="W104" s="77"/>
      <c r="X104" s="81"/>
      <c r="Y104" s="81"/>
      <c r="Z104" s="81"/>
      <c r="AA104" s="81"/>
      <c r="AB104" s="81"/>
      <c r="AC104" s="81"/>
      <c r="AD104" s="81"/>
      <c r="AE104" s="81"/>
      <c r="AF104" s="81"/>
      <c r="AG104" s="81"/>
      <c r="AH104" s="81"/>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81"/>
      <c r="BI104" s="81"/>
      <c r="BJ104" s="81"/>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5"/>
    </row>
    <row r="105" spans="1:87" ht="9" customHeight="1" thickBot="1" x14ac:dyDescent="0.25"/>
    <row r="106" spans="1:87" s="2" customFormat="1" ht="9" customHeight="1" x14ac:dyDescent="0.3">
      <c r="A106" s="86"/>
      <c r="B106" s="152" t="s">
        <v>119</v>
      </c>
      <c r="C106" s="152"/>
      <c r="D106" s="152"/>
      <c r="E106" s="152"/>
      <c r="F106" s="152"/>
      <c r="G106" s="152"/>
      <c r="H106" s="152"/>
      <c r="I106" s="152"/>
      <c r="J106" s="152"/>
      <c r="K106" s="152"/>
      <c r="L106" s="152"/>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8"/>
      <c r="AV106" s="152" t="s">
        <v>67</v>
      </c>
      <c r="AW106" s="152"/>
      <c r="AX106" s="152"/>
      <c r="AY106" s="152"/>
      <c r="AZ106" s="152"/>
      <c r="BA106" s="152"/>
      <c r="BB106" s="152"/>
      <c r="BC106" s="152"/>
      <c r="BD106" s="152"/>
      <c r="BE106" s="152"/>
      <c r="BF106" s="152"/>
      <c r="BG106" s="152"/>
      <c r="BH106" s="87"/>
      <c r="BI106" s="87"/>
      <c r="BJ106" s="87"/>
      <c r="BK106" s="87"/>
      <c r="BL106" s="87"/>
      <c r="BM106" s="87"/>
      <c r="BN106" s="87"/>
      <c r="BO106" s="87"/>
      <c r="BP106" s="87"/>
      <c r="BQ106" s="87"/>
      <c r="BR106" s="87"/>
      <c r="BS106" s="87"/>
      <c r="BT106" s="87"/>
      <c r="BU106" s="87"/>
      <c r="BV106" s="87"/>
      <c r="BW106" s="87"/>
      <c r="BX106" s="87"/>
      <c r="BY106" s="87"/>
      <c r="BZ106" s="87"/>
      <c r="CA106" s="87"/>
      <c r="CB106" s="87"/>
      <c r="CC106" s="87"/>
      <c r="CD106" s="87"/>
      <c r="CE106" s="87"/>
      <c r="CF106" s="87"/>
      <c r="CG106" s="87"/>
      <c r="CH106" s="87"/>
      <c r="CI106" s="89"/>
    </row>
    <row r="107" spans="1:87" s="2" customFormat="1" ht="9" customHeight="1" x14ac:dyDescent="0.3">
      <c r="A107" s="90"/>
      <c r="B107" s="153"/>
      <c r="C107" s="153"/>
      <c r="D107" s="153"/>
      <c r="E107" s="153"/>
      <c r="F107" s="153"/>
      <c r="G107" s="153"/>
      <c r="H107" s="153"/>
      <c r="I107" s="153"/>
      <c r="J107" s="153"/>
      <c r="K107" s="153"/>
      <c r="L107" s="153"/>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91"/>
      <c r="AV107" s="153"/>
      <c r="AW107" s="153"/>
      <c r="AX107" s="153"/>
      <c r="AY107" s="153"/>
      <c r="AZ107" s="153"/>
      <c r="BA107" s="153"/>
      <c r="BB107" s="153"/>
      <c r="BC107" s="153"/>
      <c r="BD107" s="153"/>
      <c r="BE107" s="153"/>
      <c r="BF107" s="153"/>
      <c r="BG107" s="153"/>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92"/>
    </row>
    <row r="108" spans="1:87" s="2" customFormat="1" ht="9" customHeight="1" x14ac:dyDescent="0.3">
      <c r="A108" s="90"/>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91"/>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449"/>
      <c r="BT108" s="449"/>
      <c r="BU108" s="449"/>
      <c r="BV108" s="449"/>
      <c r="BW108" s="449"/>
      <c r="BX108" s="449"/>
      <c r="BY108" s="449"/>
      <c r="BZ108" s="449"/>
      <c r="CA108" s="449"/>
      <c r="CB108" s="449"/>
      <c r="CC108" s="449"/>
      <c r="CD108" s="449"/>
      <c r="CE108" s="449"/>
      <c r="CF108" s="449"/>
      <c r="CG108" s="449"/>
      <c r="CH108" s="449"/>
      <c r="CI108" s="92"/>
    </row>
    <row r="109" spans="1:87" s="2" customFormat="1" ht="9" customHeight="1" x14ac:dyDescent="0.3">
      <c r="A109" s="90"/>
      <c r="B109" s="200" t="s">
        <v>98</v>
      </c>
      <c r="C109" s="200"/>
      <c r="D109" s="200"/>
      <c r="E109" s="200"/>
      <c r="F109" s="200"/>
      <c r="G109" s="200"/>
      <c r="H109" s="200"/>
      <c r="I109" s="200"/>
      <c r="J109" s="200">
        <f>BB52</f>
        <v>0</v>
      </c>
      <c r="K109" s="200"/>
      <c r="L109" s="200"/>
      <c r="M109" s="200"/>
      <c r="N109" s="200"/>
      <c r="O109" s="200"/>
      <c r="P109" s="200"/>
      <c r="Q109" s="200"/>
      <c r="R109" s="200"/>
      <c r="S109" s="200"/>
      <c r="T109" s="200"/>
      <c r="U109" s="200"/>
      <c r="V109" s="200"/>
      <c r="W109" s="200"/>
      <c r="X109" s="200"/>
      <c r="Y109" s="200"/>
      <c r="Z109" s="8"/>
      <c r="AA109" s="173" t="s">
        <v>120</v>
      </c>
      <c r="AB109" s="173"/>
      <c r="AC109" s="173"/>
      <c r="AD109" s="173"/>
      <c r="AE109" s="173"/>
      <c r="AF109" s="173"/>
      <c r="AG109" s="173"/>
      <c r="AH109" s="173"/>
      <c r="AI109" s="378"/>
      <c r="AJ109" s="173"/>
      <c r="AK109" s="173"/>
      <c r="AL109" s="173"/>
      <c r="AM109" s="173"/>
      <c r="AN109" s="173"/>
      <c r="AO109" s="173"/>
      <c r="AP109" s="173"/>
      <c r="AQ109" s="173"/>
      <c r="AR109" s="173"/>
      <c r="AS109" s="173"/>
      <c r="AT109" s="8"/>
      <c r="AU109" s="91"/>
      <c r="AV109" s="200" t="s">
        <v>52</v>
      </c>
      <c r="AW109" s="200"/>
      <c r="AX109" s="200"/>
      <c r="AY109" s="200"/>
      <c r="AZ109" s="200"/>
      <c r="BA109" s="200"/>
      <c r="BB109" s="200"/>
      <c r="BC109" s="200"/>
      <c r="BD109" s="8"/>
      <c r="BE109" s="379"/>
      <c r="BF109" s="379"/>
      <c r="BG109" s="379"/>
      <c r="BH109" s="379"/>
      <c r="BI109" s="379"/>
      <c r="BJ109" s="379"/>
      <c r="BK109" s="379"/>
      <c r="BL109" s="379"/>
      <c r="BM109" s="379"/>
      <c r="BN109" s="379"/>
      <c r="BO109" s="379"/>
      <c r="BP109" s="379"/>
      <c r="BQ109" s="8"/>
      <c r="BR109" s="8"/>
      <c r="BS109" s="449"/>
      <c r="BT109" s="449"/>
      <c r="BU109" s="449"/>
      <c r="BV109" s="449"/>
      <c r="BW109" s="449"/>
      <c r="BX109" s="449"/>
      <c r="BY109" s="449"/>
      <c r="BZ109" s="449"/>
      <c r="CA109" s="449"/>
      <c r="CB109" s="449"/>
      <c r="CC109" s="449"/>
      <c r="CD109" s="449"/>
      <c r="CE109" s="449"/>
      <c r="CF109" s="449"/>
      <c r="CG109" s="449"/>
      <c r="CH109" s="449"/>
      <c r="CI109" s="92"/>
    </row>
    <row r="110" spans="1:87" s="2" customFormat="1" ht="9" customHeight="1" x14ac:dyDescent="0.3">
      <c r="A110" s="90"/>
      <c r="B110" s="200"/>
      <c r="C110" s="200"/>
      <c r="D110" s="200"/>
      <c r="E110" s="200"/>
      <c r="F110" s="200"/>
      <c r="G110" s="200"/>
      <c r="H110" s="200"/>
      <c r="I110" s="200"/>
      <c r="J110" s="203"/>
      <c r="K110" s="203"/>
      <c r="L110" s="203"/>
      <c r="M110" s="203"/>
      <c r="N110" s="203"/>
      <c r="O110" s="203"/>
      <c r="P110" s="203"/>
      <c r="Q110" s="203"/>
      <c r="R110" s="203"/>
      <c r="S110" s="203"/>
      <c r="T110" s="203"/>
      <c r="U110" s="203"/>
      <c r="V110" s="203"/>
      <c r="W110" s="203"/>
      <c r="X110" s="203"/>
      <c r="Y110" s="203"/>
      <c r="Z110" s="8"/>
      <c r="AA110" s="173"/>
      <c r="AB110" s="173"/>
      <c r="AC110" s="173"/>
      <c r="AD110" s="173"/>
      <c r="AE110" s="173"/>
      <c r="AF110" s="173"/>
      <c r="AG110" s="173"/>
      <c r="AH110" s="173"/>
      <c r="AI110" s="176"/>
      <c r="AJ110" s="176"/>
      <c r="AK110" s="176"/>
      <c r="AL110" s="176"/>
      <c r="AM110" s="176"/>
      <c r="AN110" s="176"/>
      <c r="AO110" s="176"/>
      <c r="AP110" s="176"/>
      <c r="AQ110" s="176"/>
      <c r="AR110" s="176"/>
      <c r="AS110" s="176"/>
      <c r="AT110" s="8"/>
      <c r="AU110" s="91"/>
      <c r="AV110" s="200"/>
      <c r="AW110" s="200"/>
      <c r="AX110" s="200"/>
      <c r="AY110" s="200"/>
      <c r="AZ110" s="200"/>
      <c r="BA110" s="200"/>
      <c r="BB110" s="200"/>
      <c r="BC110" s="200"/>
      <c r="BD110" s="8"/>
      <c r="BE110" s="380"/>
      <c r="BF110" s="380"/>
      <c r="BG110" s="380"/>
      <c r="BH110" s="380"/>
      <c r="BI110" s="380"/>
      <c r="BJ110" s="380"/>
      <c r="BK110" s="380"/>
      <c r="BL110" s="380"/>
      <c r="BM110" s="380"/>
      <c r="BN110" s="380"/>
      <c r="BO110" s="380"/>
      <c r="BP110" s="380"/>
      <c r="BQ110" s="8"/>
      <c r="BR110" s="8"/>
      <c r="BS110" s="449"/>
      <c r="BT110" s="449"/>
      <c r="BU110" s="449"/>
      <c r="BV110" s="449"/>
      <c r="BW110" s="449"/>
      <c r="BX110" s="449"/>
      <c r="BY110" s="449"/>
      <c r="BZ110" s="449"/>
      <c r="CA110" s="449"/>
      <c r="CB110" s="449"/>
      <c r="CC110" s="449"/>
      <c r="CD110" s="449"/>
      <c r="CE110" s="449"/>
      <c r="CF110" s="449"/>
      <c r="CG110" s="449"/>
      <c r="CH110" s="449"/>
      <c r="CI110" s="92"/>
    </row>
    <row r="111" spans="1:87" s="2" customFormat="1" ht="9" customHeight="1" x14ac:dyDescent="0.2">
      <c r="A111" s="90"/>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7"/>
      <c r="AU111" s="91"/>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449"/>
      <c r="BT111" s="449"/>
      <c r="BU111" s="449"/>
      <c r="BV111" s="449"/>
      <c r="BW111" s="449"/>
      <c r="BX111" s="449"/>
      <c r="BY111" s="449"/>
      <c r="BZ111" s="449"/>
      <c r="CA111" s="449"/>
      <c r="CB111" s="449"/>
      <c r="CC111" s="449"/>
      <c r="CD111" s="449"/>
      <c r="CE111" s="449"/>
      <c r="CF111" s="449"/>
      <c r="CG111" s="449"/>
      <c r="CH111" s="449"/>
      <c r="CI111" s="92"/>
    </row>
    <row r="112" spans="1:87" s="2" customFormat="1" ht="9" customHeight="1" x14ac:dyDescent="0.2">
      <c r="A112" s="90"/>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7"/>
      <c r="AU112" s="91"/>
      <c r="AV112" s="200" t="s">
        <v>71</v>
      </c>
      <c r="AW112" s="200"/>
      <c r="AX112" s="200"/>
      <c r="AY112" s="200"/>
      <c r="AZ112" s="200"/>
      <c r="BA112" s="200"/>
      <c r="BB112" s="200"/>
      <c r="BC112" s="200"/>
      <c r="BD112" s="200"/>
      <c r="BE112" s="385"/>
      <c r="BF112" s="385"/>
      <c r="BG112" s="385"/>
      <c r="BH112" s="385"/>
      <c r="BI112" s="385"/>
      <c r="BJ112" s="385"/>
      <c r="BK112" s="385"/>
      <c r="BL112" s="385"/>
      <c r="BM112" s="385"/>
      <c r="BN112" s="385"/>
      <c r="BO112" s="385"/>
      <c r="BP112" s="385"/>
      <c r="BQ112" s="8"/>
      <c r="BR112" s="8"/>
      <c r="BS112" s="449"/>
      <c r="BT112" s="449"/>
      <c r="BU112" s="449"/>
      <c r="BV112" s="449"/>
      <c r="BW112" s="449"/>
      <c r="BX112" s="449"/>
      <c r="BY112" s="449"/>
      <c r="BZ112" s="449"/>
      <c r="CA112" s="449"/>
      <c r="CB112" s="449"/>
      <c r="CC112" s="449"/>
      <c r="CD112" s="449"/>
      <c r="CE112" s="449"/>
      <c r="CF112" s="449"/>
      <c r="CG112" s="449"/>
      <c r="CH112" s="449"/>
      <c r="CI112" s="92"/>
    </row>
    <row r="113" spans="1:87" s="2" customFormat="1" ht="9" customHeight="1" x14ac:dyDescent="0.2">
      <c r="A113" s="90"/>
      <c r="B113" s="200" t="s">
        <v>100</v>
      </c>
      <c r="C113" s="200"/>
      <c r="D113" s="200"/>
      <c r="E113" s="200"/>
      <c r="F113" s="200"/>
      <c r="G113" s="200"/>
      <c r="H113" s="200"/>
      <c r="I113" s="200"/>
      <c r="J113" s="451">
        <f>BB55</f>
        <v>0</v>
      </c>
      <c r="K113" s="451"/>
      <c r="L113" s="451"/>
      <c r="M113" s="451"/>
      <c r="N113" s="451"/>
      <c r="O113" s="451"/>
      <c r="P113" s="451"/>
      <c r="Q113" s="451"/>
      <c r="R113" s="451"/>
      <c r="S113" s="451"/>
      <c r="T113" s="451"/>
      <c r="U113" s="451"/>
      <c r="V113" s="451"/>
      <c r="W113" s="451"/>
      <c r="X113" s="451"/>
      <c r="Y113" s="451"/>
      <c r="Z113" s="8"/>
      <c r="AA113" s="173" t="s">
        <v>120</v>
      </c>
      <c r="AB113" s="173"/>
      <c r="AC113" s="173"/>
      <c r="AD113" s="173"/>
      <c r="AE113" s="173"/>
      <c r="AF113" s="173"/>
      <c r="AG113" s="173"/>
      <c r="AH113" s="173"/>
      <c r="AI113" s="378"/>
      <c r="AJ113" s="173"/>
      <c r="AK113" s="173"/>
      <c r="AL113" s="173"/>
      <c r="AM113" s="173"/>
      <c r="AN113" s="173"/>
      <c r="AO113" s="173"/>
      <c r="AP113" s="173"/>
      <c r="AQ113" s="173"/>
      <c r="AR113" s="173"/>
      <c r="AS113" s="173"/>
      <c r="AT113" s="7"/>
      <c r="AU113" s="91"/>
      <c r="AV113" s="200"/>
      <c r="AW113" s="200"/>
      <c r="AX113" s="200"/>
      <c r="AY113" s="200"/>
      <c r="AZ113" s="200"/>
      <c r="BA113" s="200"/>
      <c r="BB113" s="200"/>
      <c r="BC113" s="200"/>
      <c r="BD113" s="200"/>
      <c r="BE113" s="448"/>
      <c r="BF113" s="448"/>
      <c r="BG113" s="448"/>
      <c r="BH113" s="448"/>
      <c r="BI113" s="448"/>
      <c r="BJ113" s="448"/>
      <c r="BK113" s="448"/>
      <c r="BL113" s="448"/>
      <c r="BM113" s="448"/>
      <c r="BN113" s="448"/>
      <c r="BO113" s="448"/>
      <c r="BP113" s="448"/>
      <c r="BQ113" s="8"/>
      <c r="BR113" s="8"/>
      <c r="BS113" s="450"/>
      <c r="BT113" s="450"/>
      <c r="BU113" s="450"/>
      <c r="BV113" s="450"/>
      <c r="BW113" s="450"/>
      <c r="BX113" s="450"/>
      <c r="BY113" s="450"/>
      <c r="BZ113" s="450"/>
      <c r="CA113" s="450"/>
      <c r="CB113" s="450"/>
      <c r="CC113" s="450"/>
      <c r="CD113" s="450"/>
      <c r="CE113" s="450"/>
      <c r="CF113" s="450"/>
      <c r="CG113" s="450"/>
      <c r="CH113" s="450"/>
      <c r="CI113" s="92"/>
    </row>
    <row r="114" spans="1:87" s="2" customFormat="1" ht="9" customHeight="1" x14ac:dyDescent="0.2">
      <c r="A114" s="90"/>
      <c r="B114" s="200"/>
      <c r="C114" s="200"/>
      <c r="D114" s="200"/>
      <c r="E114" s="200"/>
      <c r="F114" s="200"/>
      <c r="G114" s="200"/>
      <c r="H114" s="200"/>
      <c r="I114" s="200"/>
      <c r="J114" s="452"/>
      <c r="K114" s="452"/>
      <c r="L114" s="452"/>
      <c r="M114" s="452"/>
      <c r="N114" s="452"/>
      <c r="O114" s="452"/>
      <c r="P114" s="452"/>
      <c r="Q114" s="452"/>
      <c r="R114" s="452"/>
      <c r="S114" s="452"/>
      <c r="T114" s="452"/>
      <c r="U114" s="452"/>
      <c r="V114" s="452"/>
      <c r="W114" s="452"/>
      <c r="X114" s="452"/>
      <c r="Y114" s="452"/>
      <c r="Z114" s="8"/>
      <c r="AA114" s="173"/>
      <c r="AB114" s="173"/>
      <c r="AC114" s="173"/>
      <c r="AD114" s="173"/>
      <c r="AE114" s="173"/>
      <c r="AF114" s="173"/>
      <c r="AG114" s="173"/>
      <c r="AH114" s="173"/>
      <c r="AI114" s="176"/>
      <c r="AJ114" s="176"/>
      <c r="AK114" s="176"/>
      <c r="AL114" s="176"/>
      <c r="AM114" s="176"/>
      <c r="AN114" s="176"/>
      <c r="AO114" s="176"/>
      <c r="AP114" s="176"/>
      <c r="AQ114" s="176"/>
      <c r="AR114" s="176"/>
      <c r="AS114" s="176"/>
      <c r="AT114" s="7"/>
      <c r="AU114" s="91"/>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200" t="s">
        <v>77</v>
      </c>
      <c r="BT114" s="200"/>
      <c r="BU114" s="200"/>
      <c r="BV114" s="200"/>
      <c r="BW114" s="200"/>
      <c r="BX114" s="200"/>
      <c r="BY114" s="200"/>
      <c r="BZ114" s="200"/>
      <c r="CA114" s="200"/>
      <c r="CB114" s="8"/>
      <c r="CC114" s="8"/>
      <c r="CD114" s="8"/>
      <c r="CE114" s="8"/>
      <c r="CF114" s="8"/>
      <c r="CG114" s="8"/>
      <c r="CH114" s="8"/>
      <c r="CI114" s="92"/>
    </row>
    <row r="115" spans="1:87" s="8" customFormat="1" ht="9" customHeight="1" thickBot="1" x14ac:dyDescent="0.25">
      <c r="A115" s="39"/>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93"/>
      <c r="AB115" s="93"/>
      <c r="AC115" s="93"/>
      <c r="AD115" s="93"/>
      <c r="AE115" s="93"/>
      <c r="AF115" s="93"/>
      <c r="AG115" s="93"/>
      <c r="AH115" s="93"/>
      <c r="AI115" s="93"/>
      <c r="AJ115" s="93"/>
      <c r="AK115" s="93"/>
      <c r="AL115" s="93"/>
      <c r="AM115" s="33"/>
      <c r="AN115" s="33"/>
      <c r="AO115" s="33"/>
      <c r="AP115" s="33"/>
      <c r="AQ115" s="33"/>
      <c r="AR115" s="33"/>
      <c r="AS115" s="33"/>
      <c r="AT115" s="33"/>
      <c r="AU115" s="42"/>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206"/>
      <c r="BT115" s="206"/>
      <c r="BU115" s="206"/>
      <c r="BV115" s="206"/>
      <c r="BW115" s="206"/>
      <c r="BX115" s="206"/>
      <c r="BY115" s="206"/>
      <c r="BZ115" s="206"/>
      <c r="CA115" s="206"/>
      <c r="CB115" s="40"/>
      <c r="CC115" s="40"/>
      <c r="CD115" s="40"/>
      <c r="CE115" s="40"/>
      <c r="CF115" s="40"/>
      <c r="CG115" s="40"/>
      <c r="CH115" s="40"/>
      <c r="CI115" s="41"/>
    </row>
    <row r="116" spans="1:87" ht="9" customHeight="1" x14ac:dyDescent="0.2"/>
    <row r="117" spans="1:87" ht="9" customHeight="1" x14ac:dyDescent="0.2"/>
    <row r="118" spans="1:87" ht="9" customHeight="1" x14ac:dyDescent="0.2"/>
  </sheetData>
  <sheetProtection algorithmName="SHA-512" hashValue="adDiOR+LAvAhy0Ocf7cQTA0q1ZewlETA25o3v7695eWo+8sne4ndGFrN4h3CC2nEkj064tL24Jle7BZFG4fy2Q==" saltValue="RMjndfjL6BQ0zDh4LpzGkQ==" spinCount="100000" sheet="1" objects="1" scenarios="1"/>
  <mergeCells count="175">
    <mergeCell ref="AX83:CB84"/>
    <mergeCell ref="BV71:CB72"/>
    <mergeCell ref="CC71:CH72"/>
    <mergeCell ref="B73:AH74"/>
    <mergeCell ref="AI73:BJ74"/>
    <mergeCell ref="AX71:BH72"/>
    <mergeCell ref="B71:O72"/>
    <mergeCell ref="B69:O70"/>
    <mergeCell ref="P69:AF70"/>
    <mergeCell ref="P71:AF72"/>
    <mergeCell ref="AH69:AM70"/>
    <mergeCell ref="B83:I84"/>
    <mergeCell ref="B81:S82"/>
    <mergeCell ref="B95:CH96"/>
    <mergeCell ref="B99:CH100"/>
    <mergeCell ref="AA113:AH114"/>
    <mergeCell ref="AI113:AS114"/>
    <mergeCell ref="BE112:BP113"/>
    <mergeCell ref="BS108:CH113"/>
    <mergeCell ref="B109:I110"/>
    <mergeCell ref="B113:I114"/>
    <mergeCell ref="J109:Y110"/>
    <mergeCell ref="J113:Y114"/>
    <mergeCell ref="AV112:BD113"/>
    <mergeCell ref="BS114:CA115"/>
    <mergeCell ref="BJ102:BY103"/>
    <mergeCell ref="BZ102:CH103"/>
    <mergeCell ref="B106:L107"/>
    <mergeCell ref="AV106:BG107"/>
    <mergeCell ref="AA109:AH110"/>
    <mergeCell ref="AI109:AS110"/>
    <mergeCell ref="AV109:BC110"/>
    <mergeCell ref="BE109:BP110"/>
    <mergeCell ref="B91:CH92"/>
    <mergeCell ref="B93:CH94"/>
    <mergeCell ref="P78:Q79"/>
    <mergeCell ref="CD67:CH68"/>
    <mergeCell ref="H64:Q65"/>
    <mergeCell ref="BP64:BW65"/>
    <mergeCell ref="BX64:CI65"/>
    <mergeCell ref="B67:C68"/>
    <mergeCell ref="D67:G68"/>
    <mergeCell ref="H67:M68"/>
    <mergeCell ref="N67:BR68"/>
    <mergeCell ref="BS67:BX68"/>
    <mergeCell ref="BY67:BY68"/>
    <mergeCell ref="BZ67:CC68"/>
    <mergeCell ref="AN69:AV70"/>
    <mergeCell ref="BV69:CB70"/>
    <mergeCell ref="CC69:CH70"/>
    <mergeCell ref="BI69:BT70"/>
    <mergeCell ref="BI71:BT72"/>
    <mergeCell ref="AX69:BH70"/>
    <mergeCell ref="B89:CH90"/>
    <mergeCell ref="R75:AL76"/>
    <mergeCell ref="R78:AL79"/>
    <mergeCell ref="AP75:BJ76"/>
    <mergeCell ref="B86:I87"/>
    <mergeCell ref="AO86:AW87"/>
    <mergeCell ref="AO83:AW84"/>
    <mergeCell ref="CL56:DC57"/>
    <mergeCell ref="H58:AW61"/>
    <mergeCell ref="BT58:CI59"/>
    <mergeCell ref="BT60:CI61"/>
    <mergeCell ref="H62:AU63"/>
    <mergeCell ref="BT62:CI63"/>
    <mergeCell ref="B75:N76"/>
    <mergeCell ref="P75:Q76"/>
    <mergeCell ref="AN75:AO76"/>
    <mergeCell ref="AP78:BJ79"/>
    <mergeCell ref="BN75:CH76"/>
    <mergeCell ref="BN78:CH79"/>
    <mergeCell ref="AN78:AO79"/>
    <mergeCell ref="BL75:BM76"/>
    <mergeCell ref="BL78:BM79"/>
    <mergeCell ref="BY86:CB87"/>
    <mergeCell ref="J86:AM87"/>
    <mergeCell ref="AX86:BJ87"/>
    <mergeCell ref="J83:AM84"/>
    <mergeCell ref="AR55:BA56"/>
    <mergeCell ref="BN86:BX87"/>
    <mergeCell ref="CL54:CM55"/>
    <mergeCell ref="CN54:DT55"/>
    <mergeCell ref="B52:K53"/>
    <mergeCell ref="L52:U53"/>
    <mergeCell ref="W55:AF56"/>
    <mergeCell ref="AG55:AP56"/>
    <mergeCell ref="BT55:BX56"/>
    <mergeCell ref="BY55:CH56"/>
    <mergeCell ref="BY52:CH53"/>
    <mergeCell ref="L55:U56"/>
    <mergeCell ref="B55:K56"/>
    <mergeCell ref="BB52:BR53"/>
    <mergeCell ref="BB55:BR56"/>
    <mergeCell ref="AR52:BA53"/>
    <mergeCell ref="CL50:CM51"/>
    <mergeCell ref="CN50:DT51"/>
    <mergeCell ref="B50:K51"/>
    <mergeCell ref="BO45:BZ46"/>
    <mergeCell ref="CA45:CI46"/>
    <mergeCell ref="CL52:CM53"/>
    <mergeCell ref="CN52:DT53"/>
    <mergeCell ref="BT52:BX53"/>
    <mergeCell ref="A41:C43"/>
    <mergeCell ref="D41:W43"/>
    <mergeCell ref="X41:AG43"/>
    <mergeCell ref="AH41:AQ43"/>
    <mergeCell ref="AR41:BA43"/>
    <mergeCell ref="BB41:BI43"/>
    <mergeCell ref="BJ41:BV43"/>
    <mergeCell ref="BW41:CI43"/>
    <mergeCell ref="A36:CI37"/>
    <mergeCell ref="A38:C40"/>
    <mergeCell ref="D38:W40"/>
    <mergeCell ref="X38:AG40"/>
    <mergeCell ref="AH38:AQ40"/>
    <mergeCell ref="AR38:BA40"/>
    <mergeCell ref="BB38:BI40"/>
    <mergeCell ref="BJ38:BV40"/>
    <mergeCell ref="BW38:CI40"/>
    <mergeCell ref="AI32:AV33"/>
    <mergeCell ref="BY32:CH33"/>
    <mergeCell ref="B33:G35"/>
    <mergeCell ref="H33:H35"/>
    <mergeCell ref="I33:Q35"/>
    <mergeCell ref="R33:W35"/>
    <mergeCell ref="X33:X35"/>
    <mergeCell ref="Y33:AF35"/>
    <mergeCell ref="AJ24:CH24"/>
    <mergeCell ref="AJ25:CH25"/>
    <mergeCell ref="AJ26:CH26"/>
    <mergeCell ref="B27:K29"/>
    <mergeCell ref="L27:L29"/>
    <mergeCell ref="M27:AF29"/>
    <mergeCell ref="AI28:CH30"/>
    <mergeCell ref="B30:G32"/>
    <mergeCell ref="H30:H32"/>
    <mergeCell ref="I30:AF32"/>
    <mergeCell ref="B24:G26"/>
    <mergeCell ref="H24:H26"/>
    <mergeCell ref="I24:O26"/>
    <mergeCell ref="P24:S26"/>
    <mergeCell ref="T24:T26"/>
    <mergeCell ref="U24:AF26"/>
    <mergeCell ref="B18:G23"/>
    <mergeCell ref="H18:H23"/>
    <mergeCell ref="I18:AF23"/>
    <mergeCell ref="AJ18:CH18"/>
    <mergeCell ref="AJ19:CH20"/>
    <mergeCell ref="AJ21:CH21"/>
    <mergeCell ref="AJ22:CH22"/>
    <mergeCell ref="AI23:CH23"/>
    <mergeCell ref="B12:P14"/>
    <mergeCell ref="Q12:Q14"/>
    <mergeCell ref="R12:AF14"/>
    <mergeCell ref="AI12:CH12"/>
    <mergeCell ref="AJ13:CH15"/>
    <mergeCell ref="B15:P17"/>
    <mergeCell ref="Q15:Q17"/>
    <mergeCell ref="R15:AF17"/>
    <mergeCell ref="AJ16:CH17"/>
    <mergeCell ref="B10:AF10"/>
    <mergeCell ref="AI10:BJ11"/>
    <mergeCell ref="BL10:BZ11"/>
    <mergeCell ref="CA10:CD11"/>
    <mergeCell ref="CE10:CH11"/>
    <mergeCell ref="B11:AF11"/>
    <mergeCell ref="H1:AW4"/>
    <mergeCell ref="BT1:CI2"/>
    <mergeCell ref="BT3:CI4"/>
    <mergeCell ref="H5:AU6"/>
    <mergeCell ref="BT5:CI6"/>
    <mergeCell ref="H7:Q8"/>
    <mergeCell ref="BP7:BW8"/>
    <mergeCell ref="BX7:CI8"/>
  </mergeCells>
  <conditionalFormatting sqref="CA10 R12 R15 I18 I24 U24 I30 AI32 BY32 I33 Y33 D41 X41 AH41 AR41 BB41 BJ41 L52 BB52 BY52 L55 AG55 BB55 BY55 BZ67 BI69 CC69 P71 BI71 CC71 R75 AP75 BN75 R78 AP78 BN78 J83 AX83 J86 AX86 BY86 BZ102 J109 BE109 BE112 J113">
    <cfRule type="notContainsBlanks" dxfId="0" priority="1">
      <formula>LEN(TRIM(D10))&gt;0</formula>
    </cfRule>
  </conditionalFormatting>
  <dataValidations count="8">
    <dataValidation type="list" allowBlank="1" showInputMessage="1" showErrorMessage="1" sqref="BZ102:CH103" xr:uid="{00000000-0002-0000-0200-000000000000}">
      <formula1>Results</formula1>
    </dataValidation>
    <dataValidation type="list" allowBlank="1" showInputMessage="1" showErrorMessage="1" sqref="BJ41:BV43" xr:uid="{00000000-0002-0000-0200-000001000000}">
      <formula1>Yes_No</formula1>
    </dataValidation>
    <dataValidation type="list" allowBlank="1" showInputMessage="1" showErrorMessage="1" sqref="BB41" xr:uid="{00000000-0002-0000-0200-000002000000}">
      <formula1>Gender</formula1>
    </dataValidation>
    <dataValidation type="list" allowBlank="1" showInputMessage="1" showErrorMessage="1" sqref="L52:U53 BE109:BP110" xr:uid="{00000000-0002-0000-0200-000003000000}">
      <formula1>Staff</formula1>
    </dataValidation>
    <dataValidation type="list" allowBlank="1" showInputMessage="1" showErrorMessage="1" sqref="BB52 BB55" xr:uid="{00000000-0002-0000-0200-000004000000}">
      <formula1>Examiner_Name</formula1>
    </dataValidation>
    <dataValidation type="list" allowBlank="1" showInputMessage="1" showErrorMessage="1" sqref="AX83" xr:uid="{00000000-0002-0000-0200-000005000000}">
      <formula1>Awards</formula1>
    </dataValidation>
    <dataValidation type="list" allowBlank="1" showInputMessage="1" showErrorMessage="1" sqref="J86 I30:AF32" xr:uid="{00000000-0002-0000-0200-000006000000}">
      <formula1>VENUE</formula1>
    </dataValidation>
    <dataValidation type="list" allowBlank="1" showInputMessage="1" showErrorMessage="1" sqref="R15:AF17 J83:AM84" xr:uid="{00000000-0002-0000-0200-000007000000}">
      <formula1>MEMBERS</formula1>
    </dataValidation>
  </dataValidations>
  <pageMargins left="0.39370078740157483" right="0.39370078740157483" top="0.55118110236220474" bottom="0.55118110236220474"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8"/>
  <sheetViews>
    <sheetView topLeftCell="S1" zoomScaleNormal="100" workbookViewId="0">
      <selection activeCell="Y2" sqref="Y2:Z88"/>
    </sheetView>
  </sheetViews>
  <sheetFormatPr defaultColWidth="9" defaultRowHeight="15" customHeight="1" x14ac:dyDescent="0.3"/>
  <cols>
    <col min="1" max="1" width="31" style="100" customWidth="1"/>
    <col min="2" max="2" width="13.5546875" style="100" customWidth="1"/>
    <col min="3" max="3" width="18.44140625" style="100" customWidth="1"/>
    <col min="4" max="4" width="20.44140625" style="100" customWidth="1"/>
    <col min="5" max="14" width="8.44140625" style="100" customWidth="1"/>
    <col min="15" max="15" width="9" style="97"/>
    <col min="16" max="16" width="9" style="100"/>
    <col min="17" max="17" width="10.44140625" style="100" bestFit="1" customWidth="1"/>
    <col min="18" max="18" width="9" style="100"/>
    <col min="19" max="19" width="29.44140625" style="100" customWidth="1"/>
    <col min="20" max="20" width="15.44140625" style="100" customWidth="1"/>
    <col min="21" max="22" width="9" style="100"/>
    <col min="23" max="23" width="37.44140625" style="2" bestFit="1" customWidth="1"/>
    <col min="24" max="24" width="9" style="2"/>
    <col min="25" max="25" width="40" style="2" bestFit="1" customWidth="1"/>
    <col min="26" max="26" width="47.77734375" style="100" bestFit="1" customWidth="1"/>
    <col min="27" max="16384" width="9" style="100"/>
  </cols>
  <sheetData>
    <row r="1" spans="1:26" ht="15" customHeight="1" x14ac:dyDescent="0.3">
      <c r="A1" s="99" t="s">
        <v>121</v>
      </c>
      <c r="B1" s="99" t="s">
        <v>122</v>
      </c>
      <c r="C1" s="95" t="s">
        <v>123</v>
      </c>
      <c r="D1" s="95" t="s">
        <v>124</v>
      </c>
      <c r="E1" s="461" t="s">
        <v>125</v>
      </c>
      <c r="F1" s="461"/>
      <c r="G1" s="461"/>
      <c r="H1" s="461"/>
      <c r="I1" s="461"/>
      <c r="J1" s="461"/>
      <c r="K1" s="461"/>
      <c r="L1" s="461"/>
      <c r="M1" s="461"/>
      <c r="N1" s="461"/>
      <c r="O1" s="95" t="s">
        <v>126</v>
      </c>
      <c r="S1" s="4" t="s">
        <v>127</v>
      </c>
      <c r="T1" s="4" t="s">
        <v>470</v>
      </c>
      <c r="U1" s="4" t="s">
        <v>471</v>
      </c>
      <c r="W1" s="2" t="s">
        <v>128</v>
      </c>
      <c r="Y1" s="2" t="s">
        <v>18</v>
      </c>
      <c r="Z1" s="100" t="s">
        <v>129</v>
      </c>
    </row>
    <row r="2" spans="1:26" ht="15" customHeight="1" x14ac:dyDescent="0.3">
      <c r="A2" s="101" t="s">
        <v>130</v>
      </c>
      <c r="B2" s="101" t="s">
        <v>131</v>
      </c>
      <c r="C2" s="98">
        <v>160</v>
      </c>
      <c r="D2" s="98">
        <v>0</v>
      </c>
      <c r="E2" s="98" t="s">
        <v>132</v>
      </c>
      <c r="F2" s="98" t="s">
        <v>131</v>
      </c>
      <c r="G2" s="98" t="s">
        <v>133</v>
      </c>
      <c r="H2" s="98" t="s">
        <v>134</v>
      </c>
      <c r="I2" s="98"/>
      <c r="J2" s="98"/>
      <c r="K2" s="98"/>
      <c r="L2" s="98"/>
      <c r="M2" s="98"/>
      <c r="N2" s="102"/>
      <c r="O2" s="96" t="s">
        <v>135</v>
      </c>
      <c r="Q2" s="100" t="s">
        <v>136</v>
      </c>
      <c r="S2" s="5" t="s">
        <v>137</v>
      </c>
      <c r="T2" s="6">
        <v>1</v>
      </c>
      <c r="U2" s="6" t="s">
        <v>138</v>
      </c>
      <c r="W2" s="2" t="s">
        <v>139</v>
      </c>
      <c r="Y2" s="1" t="s">
        <v>486</v>
      </c>
      <c r="Z2" s="107"/>
    </row>
    <row r="3" spans="1:26" ht="15" customHeight="1" x14ac:dyDescent="0.3">
      <c r="A3" s="101" t="s">
        <v>142</v>
      </c>
      <c r="B3" s="101" t="s">
        <v>143</v>
      </c>
      <c r="C3" s="98">
        <v>160</v>
      </c>
      <c r="D3" s="98">
        <v>0</v>
      </c>
      <c r="E3" s="98" t="s">
        <v>132</v>
      </c>
      <c r="F3" s="98" t="s">
        <v>144</v>
      </c>
      <c r="G3" s="98" t="s">
        <v>131</v>
      </c>
      <c r="H3" s="98" t="s">
        <v>133</v>
      </c>
      <c r="I3" s="98" t="s">
        <v>134</v>
      </c>
      <c r="J3" s="98"/>
      <c r="K3" s="98"/>
      <c r="L3" s="98"/>
      <c r="M3" s="98"/>
      <c r="N3" s="102"/>
      <c r="O3" s="96" t="s">
        <v>131</v>
      </c>
      <c r="Q3" s="100" t="s">
        <v>145</v>
      </c>
      <c r="S3" s="5" t="s">
        <v>146</v>
      </c>
      <c r="T3" s="6">
        <v>1</v>
      </c>
      <c r="U3" s="6" t="s">
        <v>138</v>
      </c>
      <c r="W3" s="2" t="s">
        <v>147</v>
      </c>
      <c r="Y3" s="2" t="s">
        <v>140</v>
      </c>
      <c r="Z3" s="100" t="s">
        <v>141</v>
      </c>
    </row>
    <row r="4" spans="1:26" ht="15" customHeight="1" x14ac:dyDescent="0.3">
      <c r="A4" s="101" t="s">
        <v>150</v>
      </c>
      <c r="B4" s="101" t="s">
        <v>151</v>
      </c>
      <c r="C4" s="98">
        <v>80</v>
      </c>
      <c r="D4" s="98">
        <v>0</v>
      </c>
      <c r="E4" s="98" t="s">
        <v>132</v>
      </c>
      <c r="F4" s="98" t="s">
        <v>144</v>
      </c>
      <c r="G4" s="98" t="s">
        <v>152</v>
      </c>
      <c r="H4" s="98" t="s">
        <v>153</v>
      </c>
      <c r="I4" s="98" t="s">
        <v>154</v>
      </c>
      <c r="J4" s="98" t="s">
        <v>155</v>
      </c>
      <c r="K4" s="98" t="s">
        <v>156</v>
      </c>
      <c r="L4" s="98" t="s">
        <v>134</v>
      </c>
      <c r="M4" s="98"/>
      <c r="N4" s="102"/>
      <c r="O4" s="96" t="s">
        <v>135</v>
      </c>
      <c r="S4" s="5" t="s">
        <v>157</v>
      </c>
      <c r="T4" s="6">
        <v>1</v>
      </c>
      <c r="U4" s="6" t="s">
        <v>138</v>
      </c>
      <c r="W4" s="2" t="s">
        <v>158</v>
      </c>
      <c r="Y4" s="2" t="s">
        <v>148</v>
      </c>
      <c r="Z4" s="100" t="s">
        <v>149</v>
      </c>
    </row>
    <row r="5" spans="1:26" ht="15" customHeight="1" x14ac:dyDescent="0.3">
      <c r="A5" s="101" t="s">
        <v>161</v>
      </c>
      <c r="B5" s="101" t="s">
        <v>162</v>
      </c>
      <c r="C5" s="98">
        <v>80</v>
      </c>
      <c r="D5" s="98">
        <v>0</v>
      </c>
      <c r="E5" s="98" t="s">
        <v>132</v>
      </c>
      <c r="F5" s="98" t="s">
        <v>152</v>
      </c>
      <c r="G5" s="98" t="s">
        <v>154</v>
      </c>
      <c r="H5" s="98" t="s">
        <v>155</v>
      </c>
      <c r="I5" s="98" t="s">
        <v>153</v>
      </c>
      <c r="J5" s="98" t="s">
        <v>156</v>
      </c>
      <c r="K5" s="98" t="s">
        <v>134</v>
      </c>
      <c r="L5" s="98"/>
      <c r="M5" s="98"/>
      <c r="N5" s="102"/>
      <c r="O5" s="96" t="s">
        <v>163</v>
      </c>
      <c r="S5" s="5" t="s">
        <v>164</v>
      </c>
      <c r="T5" s="6">
        <v>1</v>
      </c>
      <c r="U5" s="6" t="s">
        <v>138</v>
      </c>
      <c r="W5" s="2" t="s">
        <v>502</v>
      </c>
      <c r="Y5" s="2" t="s">
        <v>159</v>
      </c>
      <c r="Z5" s="100" t="s">
        <v>160</v>
      </c>
    </row>
    <row r="6" spans="1:26" ht="15" customHeight="1" x14ac:dyDescent="0.3">
      <c r="A6" s="101" t="s">
        <v>168</v>
      </c>
      <c r="B6" s="101" t="s">
        <v>169</v>
      </c>
      <c r="C6" s="98">
        <v>80</v>
      </c>
      <c r="D6" s="98">
        <v>0</v>
      </c>
      <c r="E6" s="98" t="s">
        <v>132</v>
      </c>
      <c r="F6" s="98" t="s">
        <v>152</v>
      </c>
      <c r="G6" s="98" t="s">
        <v>154</v>
      </c>
      <c r="H6" s="98" t="s">
        <v>155</v>
      </c>
      <c r="I6" s="98" t="s">
        <v>153</v>
      </c>
      <c r="J6" s="98" t="s">
        <v>156</v>
      </c>
      <c r="K6" s="98" t="s">
        <v>134</v>
      </c>
      <c r="L6" s="98"/>
      <c r="M6" s="98"/>
      <c r="N6" s="102"/>
      <c r="O6" s="96" t="s">
        <v>135</v>
      </c>
      <c r="S6" s="5" t="s">
        <v>170</v>
      </c>
      <c r="T6" s="6">
        <v>1</v>
      </c>
      <c r="U6" s="6" t="s">
        <v>138</v>
      </c>
      <c r="W6" s="2" t="s">
        <v>165</v>
      </c>
      <c r="Y6" s="2" t="s">
        <v>166</v>
      </c>
      <c r="Z6" s="100" t="s">
        <v>167</v>
      </c>
    </row>
    <row r="7" spans="1:26" ht="15" customHeight="1" x14ac:dyDescent="0.3">
      <c r="A7" s="101" t="s">
        <v>174</v>
      </c>
      <c r="B7" s="101" t="s">
        <v>175</v>
      </c>
      <c r="C7" s="98">
        <v>80</v>
      </c>
      <c r="D7" s="98">
        <v>0</v>
      </c>
      <c r="E7" s="98" t="s">
        <v>132</v>
      </c>
      <c r="F7" s="98" t="s">
        <v>176</v>
      </c>
      <c r="G7" s="98" t="s">
        <v>152</v>
      </c>
      <c r="H7" s="98" t="s">
        <v>154</v>
      </c>
      <c r="I7" s="98" t="s">
        <v>177</v>
      </c>
      <c r="J7" s="98" t="s">
        <v>178</v>
      </c>
      <c r="K7" s="98" t="s">
        <v>134</v>
      </c>
      <c r="L7" s="98" t="s">
        <v>179</v>
      </c>
      <c r="M7" s="98"/>
      <c r="N7" s="102"/>
      <c r="O7" s="96" t="s">
        <v>135</v>
      </c>
      <c r="S7" s="5" t="s">
        <v>180</v>
      </c>
      <c r="T7" s="6">
        <v>1</v>
      </c>
      <c r="U7" s="6" t="s">
        <v>138</v>
      </c>
      <c r="W7" s="2" t="s">
        <v>171</v>
      </c>
      <c r="Y7" s="2" t="s">
        <v>172</v>
      </c>
      <c r="Z7" s="100" t="s">
        <v>173</v>
      </c>
    </row>
    <row r="8" spans="1:26" ht="15" customHeight="1" x14ac:dyDescent="0.3">
      <c r="A8" s="101" t="s">
        <v>184</v>
      </c>
      <c r="B8" s="101" t="s">
        <v>185</v>
      </c>
      <c r="C8" s="98">
        <v>80</v>
      </c>
      <c r="D8" s="98">
        <v>0</v>
      </c>
      <c r="E8" s="98" t="s">
        <v>132</v>
      </c>
      <c r="F8" s="98" t="s">
        <v>186</v>
      </c>
      <c r="G8" s="98" t="s">
        <v>176</v>
      </c>
      <c r="H8" s="98" t="s">
        <v>153</v>
      </c>
      <c r="I8" s="98" t="s">
        <v>187</v>
      </c>
      <c r="J8" s="98" t="s">
        <v>134</v>
      </c>
      <c r="K8" s="98" t="s">
        <v>179</v>
      </c>
      <c r="L8" s="98"/>
      <c r="M8" s="98"/>
      <c r="N8" s="102"/>
      <c r="O8" s="96" t="s">
        <v>188</v>
      </c>
      <c r="Q8" s="100" t="s">
        <v>189</v>
      </c>
      <c r="S8" s="5" t="s">
        <v>190</v>
      </c>
      <c r="T8" s="6">
        <v>1</v>
      </c>
      <c r="U8" s="6" t="s">
        <v>138</v>
      </c>
      <c r="W8" s="2" t="s">
        <v>181</v>
      </c>
      <c r="Y8" s="2" t="s">
        <v>182</v>
      </c>
      <c r="Z8" s="100" t="s">
        <v>183</v>
      </c>
    </row>
    <row r="9" spans="1:26" ht="15" customHeight="1" x14ac:dyDescent="0.3">
      <c r="A9" s="101" t="s">
        <v>32</v>
      </c>
      <c r="B9" s="101" t="s">
        <v>194</v>
      </c>
      <c r="C9" s="98">
        <v>80</v>
      </c>
      <c r="D9" s="98">
        <v>0</v>
      </c>
      <c r="E9" s="98" t="s">
        <v>132</v>
      </c>
      <c r="F9" s="98" t="s">
        <v>195</v>
      </c>
      <c r="G9" s="98" t="s">
        <v>196</v>
      </c>
      <c r="H9" s="98" t="s">
        <v>197</v>
      </c>
      <c r="I9" s="98" t="s">
        <v>198</v>
      </c>
      <c r="J9" s="98" t="s">
        <v>199</v>
      </c>
      <c r="K9" s="98" t="s">
        <v>134</v>
      </c>
      <c r="L9" s="98" t="s">
        <v>179</v>
      </c>
      <c r="M9" s="98"/>
      <c r="N9" s="102"/>
      <c r="O9" s="96" t="s">
        <v>200</v>
      </c>
      <c r="Q9" s="100" t="s">
        <v>201</v>
      </c>
      <c r="S9" s="5" t="s">
        <v>202</v>
      </c>
      <c r="T9" s="6">
        <v>1</v>
      </c>
      <c r="U9" s="6" t="s">
        <v>138</v>
      </c>
      <c r="W9" s="2" t="s">
        <v>191</v>
      </c>
      <c r="Y9" s="2" t="s">
        <v>525</v>
      </c>
    </row>
    <row r="10" spans="1:26" ht="15" customHeight="1" x14ac:dyDescent="0.3">
      <c r="A10" s="101" t="s">
        <v>205</v>
      </c>
      <c r="B10" s="101" t="s">
        <v>206</v>
      </c>
      <c r="C10" s="98">
        <v>160</v>
      </c>
      <c r="D10" s="98">
        <v>0</v>
      </c>
      <c r="E10" s="103">
        <v>1</v>
      </c>
      <c r="F10" s="103">
        <v>2</v>
      </c>
      <c r="G10" s="103">
        <v>3</v>
      </c>
      <c r="H10" s="103">
        <v>4</v>
      </c>
      <c r="I10" s="103">
        <v>5</v>
      </c>
      <c r="J10" s="103">
        <v>6</v>
      </c>
      <c r="K10" s="103">
        <v>7</v>
      </c>
      <c r="L10" s="103">
        <v>8</v>
      </c>
      <c r="M10" s="98"/>
      <c r="N10" s="102"/>
      <c r="O10" s="96" t="s">
        <v>135</v>
      </c>
      <c r="S10" s="5" t="s">
        <v>207</v>
      </c>
      <c r="T10" s="6">
        <v>1</v>
      </c>
      <c r="U10" s="6" t="s">
        <v>138</v>
      </c>
      <c r="W10" s="2" t="s">
        <v>203</v>
      </c>
      <c r="Y10" s="2" t="s">
        <v>192</v>
      </c>
      <c r="Z10" s="100" t="s">
        <v>193</v>
      </c>
    </row>
    <row r="11" spans="1:26" ht="15" customHeight="1" x14ac:dyDescent="0.3">
      <c r="A11" s="101" t="s">
        <v>211</v>
      </c>
      <c r="B11" s="101" t="s">
        <v>212</v>
      </c>
      <c r="C11" s="98">
        <v>160</v>
      </c>
      <c r="D11" s="98">
        <v>0</v>
      </c>
      <c r="E11" s="103">
        <v>1</v>
      </c>
      <c r="F11" s="103">
        <v>2</v>
      </c>
      <c r="G11" s="103">
        <v>3</v>
      </c>
      <c r="H11" s="103">
        <v>4</v>
      </c>
      <c r="I11" s="103">
        <v>5</v>
      </c>
      <c r="J11" s="103">
        <v>6</v>
      </c>
      <c r="K11" s="103">
        <v>7</v>
      </c>
      <c r="L11" s="103"/>
      <c r="M11" s="98"/>
      <c r="N11" s="102"/>
      <c r="O11" s="96" t="s">
        <v>188</v>
      </c>
      <c r="Q11" s="100" t="s">
        <v>213</v>
      </c>
      <c r="S11" s="5" t="s">
        <v>214</v>
      </c>
      <c r="T11" s="6">
        <v>1</v>
      </c>
      <c r="U11" s="6" t="s">
        <v>138</v>
      </c>
      <c r="W11" s="2" t="s">
        <v>208</v>
      </c>
      <c r="Y11" s="2" t="s">
        <v>500</v>
      </c>
      <c r="Z11" s="100" t="s">
        <v>204</v>
      </c>
    </row>
    <row r="12" spans="1:26" ht="15" customHeight="1" x14ac:dyDescent="0.3">
      <c r="A12" s="101" t="s">
        <v>218</v>
      </c>
      <c r="B12" s="101" t="s">
        <v>219</v>
      </c>
      <c r="C12" s="98">
        <v>240</v>
      </c>
      <c r="D12" s="98">
        <v>0</v>
      </c>
      <c r="E12" s="103">
        <v>1</v>
      </c>
      <c r="F12" s="103">
        <v>2</v>
      </c>
      <c r="G12" s="103">
        <v>3</v>
      </c>
      <c r="H12" s="103">
        <v>4</v>
      </c>
      <c r="I12" s="103">
        <v>5</v>
      </c>
      <c r="J12" s="103">
        <v>6</v>
      </c>
      <c r="K12" s="103">
        <v>7</v>
      </c>
      <c r="L12" s="103">
        <v>8</v>
      </c>
      <c r="M12" s="98"/>
      <c r="N12" s="102"/>
      <c r="O12" s="96" t="s">
        <v>135</v>
      </c>
      <c r="Q12" s="100" t="s">
        <v>220</v>
      </c>
      <c r="S12" s="5" t="s">
        <v>221</v>
      </c>
      <c r="T12" s="6">
        <v>1</v>
      </c>
      <c r="U12" s="6" t="s">
        <v>138</v>
      </c>
      <c r="W12" s="2" t="s">
        <v>215</v>
      </c>
      <c r="Y12" s="2" t="s">
        <v>209</v>
      </c>
      <c r="Z12" s="100" t="s">
        <v>210</v>
      </c>
    </row>
    <row r="13" spans="1:26" ht="15" customHeight="1" x14ac:dyDescent="0.3">
      <c r="A13" s="101" t="s">
        <v>225</v>
      </c>
      <c r="B13" s="101" t="s">
        <v>226</v>
      </c>
      <c r="C13" s="98">
        <v>160</v>
      </c>
      <c r="D13" s="98">
        <v>0</v>
      </c>
      <c r="E13" s="98" t="s">
        <v>132</v>
      </c>
      <c r="F13" s="98" t="s">
        <v>227</v>
      </c>
      <c r="G13" s="98" t="s">
        <v>228</v>
      </c>
      <c r="H13" s="98" t="s">
        <v>229</v>
      </c>
      <c r="I13" s="98" t="s">
        <v>230</v>
      </c>
      <c r="J13" s="98" t="s">
        <v>231</v>
      </c>
      <c r="K13" s="98" t="s">
        <v>134</v>
      </c>
      <c r="L13" s="98" t="s">
        <v>179</v>
      </c>
      <c r="M13" s="102"/>
      <c r="N13" s="102"/>
      <c r="O13" s="96" t="s">
        <v>232</v>
      </c>
      <c r="S13" s="5" t="s">
        <v>233</v>
      </c>
      <c r="T13" s="6">
        <v>1</v>
      </c>
      <c r="U13" s="6" t="s">
        <v>138</v>
      </c>
      <c r="W13" s="2" t="s">
        <v>222</v>
      </c>
      <c r="Y13" s="2" t="s">
        <v>216</v>
      </c>
      <c r="Z13" s="100" t="s">
        <v>217</v>
      </c>
    </row>
    <row r="14" spans="1:26" ht="15" customHeight="1" x14ac:dyDescent="0.3">
      <c r="A14" s="101" t="s">
        <v>235</v>
      </c>
      <c r="B14" s="101" t="s">
        <v>236</v>
      </c>
      <c r="C14" s="98">
        <v>180</v>
      </c>
      <c r="D14" s="98">
        <v>0</v>
      </c>
      <c r="E14" s="98" t="s">
        <v>132</v>
      </c>
      <c r="F14" s="98" t="s">
        <v>237</v>
      </c>
      <c r="G14" s="98" t="s">
        <v>238</v>
      </c>
      <c r="H14" s="98" t="s">
        <v>239</v>
      </c>
      <c r="I14" s="98" t="s">
        <v>240</v>
      </c>
      <c r="J14" s="98"/>
      <c r="K14" s="98"/>
      <c r="L14" s="98"/>
      <c r="M14" s="98"/>
      <c r="N14" s="102"/>
      <c r="O14" s="96" t="s">
        <v>241</v>
      </c>
      <c r="Q14" s="100" t="s">
        <v>242</v>
      </c>
      <c r="S14" s="5" t="s">
        <v>243</v>
      </c>
      <c r="T14" s="6">
        <v>1</v>
      </c>
      <c r="U14" s="6" t="s">
        <v>138</v>
      </c>
      <c r="W14" s="2" t="s">
        <v>234</v>
      </c>
      <c r="Y14" s="2" t="s">
        <v>524</v>
      </c>
    </row>
    <row r="15" spans="1:26" ht="15" customHeight="1" x14ac:dyDescent="0.3">
      <c r="A15" s="101" t="s">
        <v>245</v>
      </c>
      <c r="B15" s="101" t="s">
        <v>246</v>
      </c>
      <c r="C15" s="98">
        <v>180</v>
      </c>
      <c r="D15" s="98">
        <v>0</v>
      </c>
      <c r="E15" s="98" t="s">
        <v>247</v>
      </c>
      <c r="F15" s="98" t="s">
        <v>248</v>
      </c>
      <c r="G15" s="98" t="s">
        <v>249</v>
      </c>
      <c r="H15" s="98" t="s">
        <v>250</v>
      </c>
      <c r="I15" s="98" t="s">
        <v>239</v>
      </c>
      <c r="J15" s="98"/>
      <c r="K15" s="98"/>
      <c r="L15" s="98"/>
      <c r="M15" s="98"/>
      <c r="N15" s="102"/>
      <c r="O15" s="96" t="s">
        <v>251</v>
      </c>
      <c r="Q15" s="100" t="s">
        <v>468</v>
      </c>
      <c r="S15" s="5" t="s">
        <v>377</v>
      </c>
      <c r="T15" s="6">
        <v>1</v>
      </c>
      <c r="U15" s="6" t="s">
        <v>138</v>
      </c>
      <c r="W15" s="2" t="s">
        <v>244</v>
      </c>
      <c r="Y15" s="2" t="s">
        <v>523</v>
      </c>
    </row>
    <row r="16" spans="1:26" ht="15" customHeight="1" x14ac:dyDescent="0.3">
      <c r="A16" s="101" t="s">
        <v>256</v>
      </c>
      <c r="B16" s="101" t="s">
        <v>257</v>
      </c>
      <c r="C16" s="98">
        <v>180</v>
      </c>
      <c r="D16" s="98">
        <v>0</v>
      </c>
      <c r="E16" s="98" t="s">
        <v>132</v>
      </c>
      <c r="F16" s="98" t="s">
        <v>229</v>
      </c>
      <c r="G16" s="98" t="s">
        <v>230</v>
      </c>
      <c r="H16" s="98" t="s">
        <v>258</v>
      </c>
      <c r="I16" s="98" t="s">
        <v>134</v>
      </c>
      <c r="J16" s="98" t="s">
        <v>179</v>
      </c>
      <c r="K16" s="98"/>
      <c r="L16" s="98"/>
      <c r="M16" s="98"/>
      <c r="N16" s="102"/>
      <c r="O16" s="96" t="s">
        <v>241</v>
      </c>
      <c r="Q16" s="100" t="s">
        <v>469</v>
      </c>
      <c r="S16" s="5" t="s">
        <v>252</v>
      </c>
      <c r="T16" s="6">
        <v>1</v>
      </c>
      <c r="U16" s="6" t="s">
        <v>138</v>
      </c>
      <c r="W16" s="2" t="s">
        <v>253</v>
      </c>
      <c r="Y16" s="2" t="s">
        <v>223</v>
      </c>
      <c r="Z16" s="100" t="s">
        <v>224</v>
      </c>
    </row>
    <row r="17" spans="1:26" ht="15" customHeight="1" x14ac:dyDescent="0.3">
      <c r="A17" s="101" t="s">
        <v>262</v>
      </c>
      <c r="B17" s="101" t="s">
        <v>263</v>
      </c>
      <c r="C17" s="98">
        <v>180</v>
      </c>
      <c r="D17" s="98">
        <v>0</v>
      </c>
      <c r="E17" s="98" t="s">
        <v>132</v>
      </c>
      <c r="F17" s="98" t="s">
        <v>229</v>
      </c>
      <c r="G17" s="98" t="s">
        <v>230</v>
      </c>
      <c r="H17" s="98" t="s">
        <v>258</v>
      </c>
      <c r="I17" s="98" t="s">
        <v>134</v>
      </c>
      <c r="J17" s="98" t="s">
        <v>179</v>
      </c>
      <c r="K17" s="98"/>
      <c r="L17" s="98"/>
      <c r="M17" s="98"/>
      <c r="N17" s="102"/>
      <c r="O17" s="96" t="s">
        <v>264</v>
      </c>
      <c r="Q17" s="100" t="s">
        <v>265</v>
      </c>
      <c r="S17" s="5" t="s">
        <v>259</v>
      </c>
      <c r="T17" s="6">
        <v>1</v>
      </c>
      <c r="U17" s="6" t="s">
        <v>138</v>
      </c>
      <c r="W17" s="2" t="s">
        <v>260</v>
      </c>
      <c r="Y17" s="2" t="s">
        <v>521</v>
      </c>
    </row>
    <row r="18" spans="1:26" ht="15" customHeight="1" x14ac:dyDescent="0.3">
      <c r="A18" s="101" t="s">
        <v>269</v>
      </c>
      <c r="B18" s="101" t="s">
        <v>270</v>
      </c>
      <c r="C18" s="98">
        <v>120</v>
      </c>
      <c r="D18" s="98">
        <v>0</v>
      </c>
      <c r="E18" s="98" t="s">
        <v>271</v>
      </c>
      <c r="F18" s="98" t="s">
        <v>272</v>
      </c>
      <c r="G18" s="98" t="s">
        <v>273</v>
      </c>
      <c r="H18" s="103">
        <v>2</v>
      </c>
      <c r="I18" s="103">
        <v>3</v>
      </c>
      <c r="J18" s="103">
        <v>4</v>
      </c>
      <c r="K18" s="103">
        <v>5</v>
      </c>
      <c r="L18" s="103">
        <v>6</v>
      </c>
      <c r="M18" s="103">
        <v>7</v>
      </c>
      <c r="N18" s="96" t="s">
        <v>132</v>
      </c>
      <c r="O18" s="96" t="s">
        <v>241</v>
      </c>
      <c r="S18" s="5" t="s">
        <v>266</v>
      </c>
      <c r="T18" s="6">
        <v>1</v>
      </c>
      <c r="U18" s="6" t="s">
        <v>138</v>
      </c>
      <c r="W18" s="2" t="s">
        <v>267</v>
      </c>
      <c r="Y18" s="2" t="s">
        <v>254</v>
      </c>
      <c r="Z18" s="100" t="s">
        <v>255</v>
      </c>
    </row>
    <row r="19" spans="1:26" ht="15" customHeight="1" x14ac:dyDescent="0.3">
      <c r="A19" s="101" t="s">
        <v>278</v>
      </c>
      <c r="B19" s="101" t="s">
        <v>279</v>
      </c>
      <c r="C19" s="98">
        <v>120</v>
      </c>
      <c r="D19" s="98">
        <v>0</v>
      </c>
      <c r="E19" s="98" t="s">
        <v>271</v>
      </c>
      <c r="F19" s="98" t="s">
        <v>272</v>
      </c>
      <c r="G19" s="98" t="s">
        <v>273</v>
      </c>
      <c r="H19" s="103">
        <v>2</v>
      </c>
      <c r="I19" s="103">
        <v>3</v>
      </c>
      <c r="J19" s="103">
        <v>4</v>
      </c>
      <c r="K19" s="103">
        <v>5</v>
      </c>
      <c r="L19" s="103">
        <v>6</v>
      </c>
      <c r="M19" s="103">
        <v>7</v>
      </c>
      <c r="N19" s="96" t="s">
        <v>132</v>
      </c>
      <c r="O19" s="96" t="s">
        <v>241</v>
      </c>
      <c r="S19" s="5" t="s">
        <v>274</v>
      </c>
      <c r="T19" s="6">
        <v>1</v>
      </c>
      <c r="U19" s="6" t="s">
        <v>138</v>
      </c>
      <c r="W19" s="2" t="s">
        <v>275</v>
      </c>
      <c r="Y19" s="2" t="s">
        <v>261</v>
      </c>
    </row>
    <row r="20" spans="1:26" ht="15" customHeight="1" x14ac:dyDescent="0.3">
      <c r="A20" s="101" t="s">
        <v>284</v>
      </c>
      <c r="B20" s="101" t="s">
        <v>285</v>
      </c>
      <c r="C20" s="98">
        <v>120</v>
      </c>
      <c r="D20" s="98">
        <v>0</v>
      </c>
      <c r="E20" s="98" t="s">
        <v>271</v>
      </c>
      <c r="F20" s="98" t="s">
        <v>272</v>
      </c>
      <c r="G20" s="98" t="s">
        <v>273</v>
      </c>
      <c r="H20" s="103">
        <v>2</v>
      </c>
      <c r="I20" s="103">
        <v>3</v>
      </c>
      <c r="J20" s="103">
        <v>4</v>
      </c>
      <c r="K20" s="103">
        <v>5</v>
      </c>
      <c r="L20" s="103">
        <v>6</v>
      </c>
      <c r="M20" s="103">
        <v>7</v>
      </c>
      <c r="N20" s="96">
        <v>8</v>
      </c>
      <c r="O20" s="96" t="s">
        <v>241</v>
      </c>
      <c r="S20" s="5" t="s">
        <v>280</v>
      </c>
      <c r="T20" s="6">
        <v>1</v>
      </c>
      <c r="U20" s="6" t="s">
        <v>138</v>
      </c>
      <c r="W20" s="2" t="s">
        <v>281</v>
      </c>
      <c r="Y20" s="2" t="s">
        <v>268</v>
      </c>
    </row>
    <row r="21" spans="1:26" ht="15" customHeight="1" x14ac:dyDescent="0.3">
      <c r="A21" s="101" t="s">
        <v>289</v>
      </c>
      <c r="B21" s="101" t="s">
        <v>290</v>
      </c>
      <c r="C21" s="98">
        <v>120</v>
      </c>
      <c r="D21" s="98">
        <v>0</v>
      </c>
      <c r="E21" s="98" t="s">
        <v>132</v>
      </c>
      <c r="F21" s="98" t="s">
        <v>291</v>
      </c>
      <c r="G21" s="98" t="s">
        <v>292</v>
      </c>
      <c r="H21" s="98" t="s">
        <v>240</v>
      </c>
      <c r="I21" s="98" t="s">
        <v>293</v>
      </c>
      <c r="J21" s="98" t="s">
        <v>294</v>
      </c>
      <c r="K21" s="98" t="s">
        <v>295</v>
      </c>
      <c r="L21" s="98" t="s">
        <v>134</v>
      </c>
      <c r="M21" s="98"/>
      <c r="N21" s="102"/>
      <c r="O21" s="96" t="s">
        <v>241</v>
      </c>
      <c r="S21" s="5" t="s">
        <v>296</v>
      </c>
      <c r="T21" s="6">
        <v>1</v>
      </c>
      <c r="U21" s="6" t="s">
        <v>138</v>
      </c>
      <c r="W21" s="2" t="s">
        <v>286</v>
      </c>
      <c r="Y21" s="2" t="s">
        <v>276</v>
      </c>
      <c r="Z21" s="100" t="s">
        <v>277</v>
      </c>
    </row>
    <row r="22" spans="1:26" ht="15" customHeight="1" x14ac:dyDescent="0.3">
      <c r="A22" s="101" t="s">
        <v>299</v>
      </c>
      <c r="B22" s="101" t="s">
        <v>300</v>
      </c>
      <c r="C22" s="98">
        <v>120</v>
      </c>
      <c r="D22" s="98">
        <v>0</v>
      </c>
      <c r="E22" s="98" t="s">
        <v>132</v>
      </c>
      <c r="F22" s="98" t="s">
        <v>301</v>
      </c>
      <c r="G22" s="98" t="s">
        <v>230</v>
      </c>
      <c r="H22" s="98" t="s">
        <v>258</v>
      </c>
      <c r="I22" s="98" t="s">
        <v>302</v>
      </c>
      <c r="J22" s="98" t="s">
        <v>303</v>
      </c>
      <c r="K22" s="98" t="s">
        <v>304</v>
      </c>
      <c r="L22" s="98" t="s">
        <v>134</v>
      </c>
      <c r="M22" s="98" t="s">
        <v>179</v>
      </c>
      <c r="N22" s="102"/>
      <c r="O22" s="96" t="s">
        <v>241</v>
      </c>
      <c r="S22" s="5" t="s">
        <v>305</v>
      </c>
      <c r="T22" s="6">
        <v>1</v>
      </c>
      <c r="U22" s="6" t="s">
        <v>138</v>
      </c>
      <c r="W22" s="2" t="s">
        <v>297</v>
      </c>
      <c r="Y22" s="2" t="s">
        <v>282</v>
      </c>
      <c r="Z22" s="100" t="s">
        <v>283</v>
      </c>
    </row>
    <row r="23" spans="1:26" ht="15" customHeight="1" x14ac:dyDescent="0.3">
      <c r="E23" s="104"/>
      <c r="F23" s="104"/>
      <c r="G23" s="104"/>
      <c r="H23" s="104"/>
      <c r="I23" s="104"/>
      <c r="J23" s="104"/>
      <c r="K23" s="104"/>
      <c r="L23" s="104"/>
      <c r="M23" s="104"/>
      <c r="S23" s="5" t="s">
        <v>308</v>
      </c>
      <c r="T23" s="6">
        <v>1</v>
      </c>
      <c r="U23" s="6" t="s">
        <v>138</v>
      </c>
      <c r="W23" s="2" t="s">
        <v>306</v>
      </c>
      <c r="Y23" s="2" t="s">
        <v>287</v>
      </c>
      <c r="Z23" s="100" t="s">
        <v>288</v>
      </c>
    </row>
    <row r="24" spans="1:26" ht="15" customHeight="1" x14ac:dyDescent="0.3">
      <c r="A24" s="101" t="s">
        <v>311</v>
      </c>
      <c r="B24" s="101" t="s">
        <v>312</v>
      </c>
      <c r="C24" s="98">
        <v>15</v>
      </c>
      <c r="D24" s="98">
        <v>50</v>
      </c>
      <c r="E24" s="98" t="s">
        <v>313</v>
      </c>
      <c r="F24" s="98" t="s">
        <v>314</v>
      </c>
      <c r="G24" s="98" t="s">
        <v>315</v>
      </c>
      <c r="H24" s="98"/>
      <c r="I24" s="98" t="s">
        <v>316</v>
      </c>
      <c r="J24" s="98" t="s">
        <v>241</v>
      </c>
      <c r="K24" s="98" t="s">
        <v>317</v>
      </c>
      <c r="L24" s="98" t="s">
        <v>318</v>
      </c>
      <c r="M24" s="98" t="s">
        <v>200</v>
      </c>
      <c r="N24" s="98" t="s">
        <v>232</v>
      </c>
      <c r="O24" s="98" t="s">
        <v>135</v>
      </c>
      <c r="P24" s="104"/>
      <c r="S24" s="5" t="s">
        <v>319</v>
      </c>
      <c r="T24" s="6">
        <v>1</v>
      </c>
      <c r="U24" s="6" t="s">
        <v>138</v>
      </c>
      <c r="W24" s="2" t="s">
        <v>309</v>
      </c>
      <c r="Y24" s="2" t="s">
        <v>298</v>
      </c>
    </row>
    <row r="25" spans="1:26" ht="15" customHeight="1" x14ac:dyDescent="0.3">
      <c r="A25" s="101" t="s">
        <v>83</v>
      </c>
      <c r="B25" s="101" t="s">
        <v>322</v>
      </c>
      <c r="C25" s="98">
        <v>15</v>
      </c>
      <c r="D25" s="98">
        <v>60</v>
      </c>
      <c r="E25" s="98" t="s">
        <v>323</v>
      </c>
      <c r="F25" s="98" t="s">
        <v>314</v>
      </c>
      <c r="G25" s="98" t="s">
        <v>315</v>
      </c>
      <c r="H25" s="98"/>
      <c r="I25" s="98" t="s">
        <v>324</v>
      </c>
      <c r="J25" s="98" t="s">
        <v>264</v>
      </c>
      <c r="K25" s="98" t="s">
        <v>325</v>
      </c>
      <c r="L25" s="98" t="s">
        <v>241</v>
      </c>
      <c r="M25" s="98" t="s">
        <v>241</v>
      </c>
      <c r="N25" s="98" t="s">
        <v>317</v>
      </c>
      <c r="O25" s="98" t="s">
        <v>317</v>
      </c>
      <c r="P25" s="104"/>
      <c r="S25" s="5" t="s">
        <v>326</v>
      </c>
      <c r="T25" s="6">
        <v>1</v>
      </c>
      <c r="U25" s="6" t="s">
        <v>138</v>
      </c>
      <c r="W25" s="2" t="s">
        <v>320</v>
      </c>
      <c r="Y25" s="2" t="s">
        <v>307</v>
      </c>
    </row>
    <row r="26" spans="1:26" ht="15" customHeight="1" x14ac:dyDescent="0.3">
      <c r="A26" s="101" t="s">
        <v>329</v>
      </c>
      <c r="B26" s="101" t="s">
        <v>101</v>
      </c>
      <c r="C26" s="98">
        <v>15</v>
      </c>
      <c r="D26" s="98">
        <v>30</v>
      </c>
      <c r="E26" s="98"/>
      <c r="F26" s="98"/>
      <c r="G26" s="98"/>
      <c r="H26" s="98"/>
      <c r="I26" s="98"/>
      <c r="J26" s="98"/>
      <c r="K26" s="98"/>
      <c r="L26" s="98"/>
      <c r="M26" s="98"/>
      <c r="N26" s="102"/>
      <c r="O26" s="96"/>
      <c r="S26" s="5" t="s">
        <v>330</v>
      </c>
      <c r="T26" s="6">
        <v>1</v>
      </c>
      <c r="U26" s="6" t="s">
        <v>138</v>
      </c>
      <c r="W26" s="2" t="s">
        <v>327</v>
      </c>
      <c r="Y26" s="2" t="s">
        <v>310</v>
      </c>
    </row>
    <row r="27" spans="1:26" ht="15" customHeight="1" x14ac:dyDescent="0.3">
      <c r="A27" s="101" t="s">
        <v>333</v>
      </c>
      <c r="B27" s="101" t="s">
        <v>334</v>
      </c>
      <c r="C27" s="98">
        <v>100</v>
      </c>
      <c r="D27" s="98">
        <v>200</v>
      </c>
      <c r="E27" s="102"/>
      <c r="F27" s="102"/>
      <c r="G27" s="102"/>
      <c r="H27" s="102"/>
      <c r="I27" s="102"/>
      <c r="J27" s="102"/>
      <c r="K27" s="102"/>
      <c r="L27" s="102"/>
      <c r="M27" s="102"/>
      <c r="N27" s="102"/>
      <c r="S27" s="5" t="s">
        <v>335</v>
      </c>
      <c r="T27" s="6">
        <v>1</v>
      </c>
      <c r="U27" s="6" t="s">
        <v>138</v>
      </c>
      <c r="W27" s="2" t="s">
        <v>331</v>
      </c>
      <c r="Y27" s="2" t="s">
        <v>321</v>
      </c>
    </row>
    <row r="28" spans="1:26" ht="15" customHeight="1" x14ac:dyDescent="0.3">
      <c r="Q28" s="97" t="s">
        <v>519</v>
      </c>
      <c r="S28" s="5" t="s">
        <v>338</v>
      </c>
      <c r="T28" s="6">
        <v>1</v>
      </c>
      <c r="U28" s="6" t="s">
        <v>138</v>
      </c>
      <c r="W28" s="2" t="s">
        <v>336</v>
      </c>
      <c r="Y28" s="2" t="s">
        <v>328</v>
      </c>
    </row>
    <row r="29" spans="1:26" ht="15" customHeight="1" x14ac:dyDescent="0.3">
      <c r="A29" s="102"/>
      <c r="Q29" s="114">
        <f>TIME(8,0,0)</f>
        <v>0.33333333333333331</v>
      </c>
      <c r="S29" s="5" t="s">
        <v>340</v>
      </c>
      <c r="T29" s="6">
        <v>1</v>
      </c>
      <c r="U29" s="6" t="s">
        <v>138</v>
      </c>
      <c r="W29" s="2" t="s">
        <v>497</v>
      </c>
      <c r="Y29" s="2" t="s">
        <v>522</v>
      </c>
    </row>
    <row r="30" spans="1:26" ht="15" customHeight="1" x14ac:dyDescent="0.3">
      <c r="A30" s="105" t="s">
        <v>241</v>
      </c>
      <c r="B30" s="105" t="s">
        <v>344</v>
      </c>
      <c r="Q30" s="114">
        <f>TIME(9,0,0)</f>
        <v>0.375</v>
      </c>
      <c r="S30" s="5" t="s">
        <v>345</v>
      </c>
      <c r="T30" s="6">
        <v>1</v>
      </c>
      <c r="U30" s="6" t="s">
        <v>138</v>
      </c>
      <c r="W30" s="2" t="s">
        <v>339</v>
      </c>
      <c r="Y30" s="2" t="s">
        <v>332</v>
      </c>
    </row>
    <row r="31" spans="1:26" ht="15" customHeight="1" x14ac:dyDescent="0.3">
      <c r="A31" s="105" t="s">
        <v>317</v>
      </c>
      <c r="B31" s="105" t="s">
        <v>349</v>
      </c>
      <c r="Q31" s="114">
        <f>TIME(10,0,0)</f>
        <v>0.41666666666666669</v>
      </c>
      <c r="S31" s="5" t="s">
        <v>350</v>
      </c>
      <c r="T31" s="6">
        <v>1</v>
      </c>
      <c r="U31" s="6" t="s">
        <v>138</v>
      </c>
      <c r="W31" s="2" t="s">
        <v>341</v>
      </c>
      <c r="Y31" s="2" t="s">
        <v>337</v>
      </c>
    </row>
    <row r="32" spans="1:26" ht="15" customHeight="1" x14ac:dyDescent="0.3">
      <c r="A32" s="105" t="s">
        <v>318</v>
      </c>
      <c r="B32" s="105" t="s">
        <v>352</v>
      </c>
      <c r="Q32" s="114">
        <f>TIME(11,0,0)</f>
        <v>0.45833333333333331</v>
      </c>
      <c r="S32" s="5" t="s">
        <v>353</v>
      </c>
      <c r="T32" s="6">
        <v>2</v>
      </c>
      <c r="U32" s="6" t="s">
        <v>138</v>
      </c>
      <c r="W32" s="2" t="s">
        <v>346</v>
      </c>
      <c r="Y32" s="1" t="s">
        <v>487</v>
      </c>
      <c r="Z32" s="107"/>
    </row>
    <row r="33" spans="1:26" ht="15" customHeight="1" x14ac:dyDescent="0.3">
      <c r="A33" s="105" t="s">
        <v>200</v>
      </c>
      <c r="B33" s="105" t="s">
        <v>356</v>
      </c>
      <c r="Q33" s="114">
        <f>TIME(12,0,0)</f>
        <v>0.5</v>
      </c>
      <c r="S33" s="5" t="s">
        <v>357</v>
      </c>
      <c r="T33" s="6">
        <v>2</v>
      </c>
      <c r="U33" s="6" t="s">
        <v>138</v>
      </c>
      <c r="W33" s="2" t="s">
        <v>351</v>
      </c>
      <c r="Y33" s="2" t="s">
        <v>342</v>
      </c>
      <c r="Z33" s="100" t="s">
        <v>343</v>
      </c>
    </row>
    <row r="34" spans="1:26" ht="15" customHeight="1" x14ac:dyDescent="0.3">
      <c r="A34" s="105" t="s">
        <v>232</v>
      </c>
      <c r="B34" s="105" t="s">
        <v>360</v>
      </c>
      <c r="Q34" s="114">
        <f>TIME(13,0,0)</f>
        <v>0.54166666666666663</v>
      </c>
      <c r="S34" s="5" t="s">
        <v>361</v>
      </c>
      <c r="T34" s="6">
        <v>2</v>
      </c>
      <c r="U34" s="6" t="s">
        <v>138</v>
      </c>
      <c r="W34" s="2" t="s">
        <v>354</v>
      </c>
      <c r="Y34" s="2" t="s">
        <v>347</v>
      </c>
      <c r="Z34" s="100" t="s">
        <v>348</v>
      </c>
    </row>
    <row r="35" spans="1:26" ht="15" customHeight="1" x14ac:dyDescent="0.3">
      <c r="A35" s="105" t="s">
        <v>264</v>
      </c>
      <c r="B35" s="105" t="s">
        <v>364</v>
      </c>
      <c r="Q35" s="114">
        <f>TIME(14,0,0)</f>
        <v>0.58333333333333337</v>
      </c>
      <c r="S35" s="5" t="s">
        <v>365</v>
      </c>
      <c r="T35" s="6">
        <v>2</v>
      </c>
      <c r="U35" s="6" t="s">
        <v>138</v>
      </c>
      <c r="W35" s="2" t="s">
        <v>358</v>
      </c>
      <c r="Y35" s="2" t="s">
        <v>355</v>
      </c>
    </row>
    <row r="36" spans="1:26" ht="15" customHeight="1" x14ac:dyDescent="0.3">
      <c r="A36" s="105" t="s">
        <v>325</v>
      </c>
      <c r="B36" s="105" t="s">
        <v>367</v>
      </c>
      <c r="Q36" s="114">
        <f>TIME(15,0,0)</f>
        <v>0.625</v>
      </c>
      <c r="S36" s="5" t="s">
        <v>368</v>
      </c>
      <c r="T36" s="6">
        <v>2</v>
      </c>
      <c r="U36" s="6" t="s">
        <v>138</v>
      </c>
      <c r="W36" s="2" t="s">
        <v>498</v>
      </c>
      <c r="Y36" s="2" t="s">
        <v>359</v>
      </c>
    </row>
    <row r="37" spans="1:26" ht="15" customHeight="1" x14ac:dyDescent="0.3">
      <c r="Q37" s="114">
        <f>TIME(16,0,0)</f>
        <v>0.66666666666666663</v>
      </c>
      <c r="S37" s="5" t="s">
        <v>370</v>
      </c>
      <c r="T37" s="6">
        <v>2</v>
      </c>
      <c r="U37" s="6" t="s">
        <v>138</v>
      </c>
      <c r="W37" s="2" t="s">
        <v>491</v>
      </c>
      <c r="Y37" s="2" t="s">
        <v>363</v>
      </c>
    </row>
    <row r="38" spans="1:26" ht="15" customHeight="1" x14ac:dyDescent="0.3">
      <c r="Q38" s="114">
        <f>TIME(17,0,0)</f>
        <v>0.70833333333333337</v>
      </c>
      <c r="S38" s="5" t="s">
        <v>372</v>
      </c>
      <c r="T38" s="6">
        <v>2</v>
      </c>
      <c r="U38" s="6" t="s">
        <v>138</v>
      </c>
      <c r="W38" s="2" t="s">
        <v>362</v>
      </c>
      <c r="Y38" s="2" t="s">
        <v>490</v>
      </c>
    </row>
    <row r="39" spans="1:26" ht="15" customHeight="1" x14ac:dyDescent="0.3">
      <c r="Q39" s="114">
        <f>TIME(18,0,0)</f>
        <v>0.75</v>
      </c>
      <c r="S39" s="5" t="s">
        <v>375</v>
      </c>
      <c r="T39" s="6">
        <v>2</v>
      </c>
      <c r="U39" s="6" t="s">
        <v>138</v>
      </c>
      <c r="W39" s="2" t="s">
        <v>494</v>
      </c>
      <c r="Y39" s="2" t="s">
        <v>369</v>
      </c>
    </row>
    <row r="40" spans="1:26" ht="15" customHeight="1" x14ac:dyDescent="0.3">
      <c r="Q40" s="114">
        <f>TIME(19,0,0)</f>
        <v>0.79166666666666663</v>
      </c>
      <c r="S40" s="5" t="s">
        <v>380</v>
      </c>
      <c r="T40" s="6">
        <v>2</v>
      </c>
      <c r="U40" s="6" t="s">
        <v>138</v>
      </c>
      <c r="W40" s="2" t="s">
        <v>482</v>
      </c>
      <c r="Y40" s="2" t="s">
        <v>374</v>
      </c>
    </row>
    <row r="41" spans="1:26" ht="15" customHeight="1" x14ac:dyDescent="0.3">
      <c r="A41" s="106"/>
      <c r="Q41" s="114">
        <f>TIME(20,0,0)</f>
        <v>0.83333333333333337</v>
      </c>
      <c r="S41" s="5" t="s">
        <v>383</v>
      </c>
      <c r="T41" s="6">
        <v>2</v>
      </c>
      <c r="U41" s="6" t="s">
        <v>138</v>
      </c>
      <c r="W41" s="2" t="s">
        <v>483</v>
      </c>
      <c r="Y41" s="2" t="s">
        <v>488</v>
      </c>
    </row>
    <row r="42" spans="1:26" ht="15" customHeight="1" x14ac:dyDescent="0.3">
      <c r="A42" s="106"/>
      <c r="Q42" s="113"/>
      <c r="S42" s="5" t="s">
        <v>387</v>
      </c>
      <c r="T42" s="6">
        <v>2</v>
      </c>
      <c r="U42" s="6" t="s">
        <v>138</v>
      </c>
      <c r="W42" s="2" t="s">
        <v>366</v>
      </c>
      <c r="Y42" s="2" t="s">
        <v>379</v>
      </c>
    </row>
    <row r="43" spans="1:26" ht="15" customHeight="1" x14ac:dyDescent="0.3">
      <c r="A43" s="106"/>
      <c r="S43" s="5" t="s">
        <v>390</v>
      </c>
      <c r="T43" s="6">
        <v>2</v>
      </c>
      <c r="U43" s="6" t="s">
        <v>138</v>
      </c>
      <c r="W43" s="2" t="s">
        <v>371</v>
      </c>
      <c r="Y43" s="2" t="s">
        <v>382</v>
      </c>
    </row>
    <row r="44" spans="1:26" ht="15" customHeight="1" x14ac:dyDescent="0.3">
      <c r="A44" s="106"/>
      <c r="S44" s="5" t="s">
        <v>393</v>
      </c>
      <c r="T44" s="6">
        <v>2</v>
      </c>
      <c r="U44" s="6" t="s">
        <v>138</v>
      </c>
      <c r="W44" s="2" t="s">
        <v>373</v>
      </c>
      <c r="Y44" s="2" t="s">
        <v>385</v>
      </c>
    </row>
    <row r="45" spans="1:26" ht="15" customHeight="1" x14ac:dyDescent="0.3">
      <c r="S45" s="5" t="s">
        <v>396</v>
      </c>
      <c r="T45" s="6">
        <v>2</v>
      </c>
      <c r="U45" s="6" t="s">
        <v>138</v>
      </c>
      <c r="W45" s="2" t="s">
        <v>492</v>
      </c>
      <c r="Y45" s="2" t="s">
        <v>389</v>
      </c>
      <c r="Z45" s="100" t="s">
        <v>386</v>
      </c>
    </row>
    <row r="46" spans="1:26" ht="15" customHeight="1" x14ac:dyDescent="0.3">
      <c r="S46" s="5" t="s">
        <v>399</v>
      </c>
      <c r="T46" s="6">
        <v>2</v>
      </c>
      <c r="U46" s="6" t="s">
        <v>138</v>
      </c>
      <c r="W46" s="2" t="s">
        <v>376</v>
      </c>
      <c r="Y46" s="2" t="s">
        <v>392</v>
      </c>
    </row>
    <row r="47" spans="1:26" ht="15" customHeight="1" x14ac:dyDescent="0.3">
      <c r="S47" s="5" t="s">
        <v>401</v>
      </c>
      <c r="T47" s="6">
        <v>2</v>
      </c>
      <c r="U47" s="6" t="s">
        <v>138</v>
      </c>
      <c r="W47" s="2" t="s">
        <v>378</v>
      </c>
      <c r="Y47" s="2" t="s">
        <v>507</v>
      </c>
    </row>
    <row r="48" spans="1:26" ht="15" customHeight="1" x14ac:dyDescent="0.3">
      <c r="S48" s="5" t="s">
        <v>403</v>
      </c>
      <c r="T48" s="6">
        <v>2</v>
      </c>
      <c r="U48" s="6" t="s">
        <v>138</v>
      </c>
      <c r="W48" s="2" t="s">
        <v>381</v>
      </c>
      <c r="Y48" s="2" t="s">
        <v>395</v>
      </c>
    </row>
    <row r="49" spans="19:26" ht="15" customHeight="1" x14ac:dyDescent="0.3">
      <c r="S49" s="5" t="s">
        <v>449</v>
      </c>
      <c r="T49" s="6">
        <v>2</v>
      </c>
      <c r="U49" s="6" t="s">
        <v>138</v>
      </c>
      <c r="W49" s="2" t="s">
        <v>384</v>
      </c>
      <c r="Y49" s="2" t="s">
        <v>398</v>
      </c>
    </row>
    <row r="50" spans="19:26" ht="15" customHeight="1" x14ac:dyDescent="0.3">
      <c r="S50" s="5" t="s">
        <v>405</v>
      </c>
      <c r="T50" s="6">
        <v>2</v>
      </c>
      <c r="U50" s="6" t="s">
        <v>138</v>
      </c>
      <c r="W50" s="2" t="s">
        <v>388</v>
      </c>
      <c r="Y50" s="2" t="s">
        <v>400</v>
      </c>
    </row>
    <row r="51" spans="19:26" ht="15" customHeight="1" x14ac:dyDescent="0.3">
      <c r="S51" s="5" t="s">
        <v>407</v>
      </c>
      <c r="T51" s="6">
        <v>2</v>
      </c>
      <c r="U51" s="6" t="s">
        <v>138</v>
      </c>
      <c r="W51" s="2" t="s">
        <v>391</v>
      </c>
      <c r="Y51" s="2" t="s">
        <v>402</v>
      </c>
    </row>
    <row r="52" spans="19:26" ht="15" customHeight="1" x14ac:dyDescent="0.3">
      <c r="S52" s="5" t="s">
        <v>409</v>
      </c>
      <c r="T52" s="6">
        <v>2</v>
      </c>
      <c r="U52" s="6" t="s">
        <v>138</v>
      </c>
      <c r="W52" s="2" t="s">
        <v>394</v>
      </c>
      <c r="Y52" s="2" t="s">
        <v>404</v>
      </c>
    </row>
    <row r="53" spans="19:26" ht="15" customHeight="1" x14ac:dyDescent="0.3">
      <c r="S53" s="5" t="s">
        <v>411</v>
      </c>
      <c r="T53" s="6">
        <v>2</v>
      </c>
      <c r="U53" s="6" t="s">
        <v>138</v>
      </c>
      <c r="W53" s="2" t="s">
        <v>397</v>
      </c>
      <c r="Y53" s="2" t="s">
        <v>406</v>
      </c>
    </row>
    <row r="54" spans="19:26" ht="15" customHeight="1" x14ac:dyDescent="0.3">
      <c r="S54" s="5" t="s">
        <v>451</v>
      </c>
      <c r="T54" s="6">
        <v>2</v>
      </c>
      <c r="U54" s="6" t="s">
        <v>138</v>
      </c>
      <c r="W54" s="2" t="s">
        <v>484</v>
      </c>
      <c r="Y54" s="2" t="s">
        <v>408</v>
      </c>
    </row>
    <row r="55" spans="19:26" ht="15" customHeight="1" x14ac:dyDescent="0.3">
      <c r="S55" s="5" t="s">
        <v>472</v>
      </c>
      <c r="T55" s="6">
        <v>3</v>
      </c>
      <c r="U55" s="6" t="s">
        <v>138</v>
      </c>
      <c r="W55" s="2" t="s">
        <v>485</v>
      </c>
      <c r="Y55" s="2" t="s">
        <v>410</v>
      </c>
    </row>
    <row r="56" spans="19:26" ht="15" customHeight="1" x14ac:dyDescent="0.3">
      <c r="S56" s="5" t="s">
        <v>413</v>
      </c>
      <c r="T56" s="6">
        <v>3</v>
      </c>
      <c r="U56" s="6" t="s">
        <v>138</v>
      </c>
      <c r="W56" s="2" t="s">
        <v>505</v>
      </c>
      <c r="Y56" s="2" t="s">
        <v>412</v>
      </c>
    </row>
    <row r="57" spans="19:26" ht="15" customHeight="1" x14ac:dyDescent="0.3">
      <c r="S57" s="5" t="s">
        <v>415</v>
      </c>
      <c r="T57" s="6">
        <v>3</v>
      </c>
      <c r="U57" s="6" t="s">
        <v>138</v>
      </c>
      <c r="W57" s="2" t="s">
        <v>495</v>
      </c>
      <c r="Y57" s="2" t="s">
        <v>414</v>
      </c>
    </row>
    <row r="58" spans="19:26" ht="15" customHeight="1" x14ac:dyDescent="0.3">
      <c r="S58" s="5" t="s">
        <v>417</v>
      </c>
      <c r="T58" s="6">
        <v>3</v>
      </c>
      <c r="U58" s="6" t="s">
        <v>138</v>
      </c>
      <c r="W58" s="2" t="s">
        <v>499</v>
      </c>
      <c r="Y58" s="2" t="s">
        <v>416</v>
      </c>
    </row>
    <row r="59" spans="19:26" ht="15" customHeight="1" x14ac:dyDescent="0.3">
      <c r="S59" s="5" t="s">
        <v>419</v>
      </c>
      <c r="T59" s="6">
        <v>3</v>
      </c>
      <c r="U59" s="6" t="s">
        <v>138</v>
      </c>
      <c r="W59" s="2" t="s">
        <v>496</v>
      </c>
      <c r="Y59" s="2" t="s">
        <v>418</v>
      </c>
    </row>
    <row r="60" spans="19:26" ht="15" customHeight="1" x14ac:dyDescent="0.3">
      <c r="S60" s="5" t="s">
        <v>421</v>
      </c>
      <c r="T60" s="6">
        <v>3</v>
      </c>
      <c r="U60" s="6" t="s">
        <v>138</v>
      </c>
      <c r="W60" s="2" t="s">
        <v>506</v>
      </c>
      <c r="Y60" s="2" t="s">
        <v>420</v>
      </c>
    </row>
    <row r="61" spans="19:26" ht="15" customHeight="1" x14ac:dyDescent="0.3">
      <c r="S61" s="5" t="s">
        <v>473</v>
      </c>
      <c r="T61" s="6">
        <v>3</v>
      </c>
      <c r="U61" s="6" t="s">
        <v>138</v>
      </c>
      <c r="Y61" s="2" t="s">
        <v>422</v>
      </c>
    </row>
    <row r="62" spans="19:26" ht="15" customHeight="1" x14ac:dyDescent="0.3">
      <c r="S62" s="5" t="s">
        <v>474</v>
      </c>
      <c r="T62" s="6">
        <v>3</v>
      </c>
      <c r="U62" s="6" t="s">
        <v>138</v>
      </c>
      <c r="Y62" s="2" t="s">
        <v>489</v>
      </c>
    </row>
    <row r="63" spans="19:26" ht="15" customHeight="1" x14ac:dyDescent="0.3">
      <c r="S63" s="5" t="s">
        <v>423</v>
      </c>
      <c r="T63" s="6">
        <v>3</v>
      </c>
      <c r="U63" s="6" t="s">
        <v>138</v>
      </c>
      <c r="Y63" s="2" t="s">
        <v>426</v>
      </c>
      <c r="Z63" s="100" t="s">
        <v>424</v>
      </c>
    </row>
    <row r="64" spans="19:26" ht="15" customHeight="1" x14ac:dyDescent="0.3">
      <c r="S64" s="5" t="s">
        <v>425</v>
      </c>
      <c r="T64" s="6">
        <v>3</v>
      </c>
      <c r="U64" s="6" t="s">
        <v>138</v>
      </c>
      <c r="Y64" s="2" t="s">
        <v>428</v>
      </c>
    </row>
    <row r="65" spans="19:25" ht="15" customHeight="1" x14ac:dyDescent="0.3">
      <c r="S65" s="5" t="s">
        <v>475</v>
      </c>
      <c r="T65" s="6">
        <v>3</v>
      </c>
      <c r="U65" s="6" t="s">
        <v>138</v>
      </c>
      <c r="Y65" s="2" t="s">
        <v>430</v>
      </c>
    </row>
    <row r="66" spans="19:25" ht="15" customHeight="1" x14ac:dyDescent="0.3">
      <c r="S66" s="5" t="s">
        <v>427</v>
      </c>
      <c r="T66" s="6">
        <v>3</v>
      </c>
      <c r="U66" s="6" t="s">
        <v>138</v>
      </c>
      <c r="Y66" s="2" t="s">
        <v>432</v>
      </c>
    </row>
    <row r="67" spans="19:25" ht="15" customHeight="1" x14ac:dyDescent="0.3">
      <c r="S67" s="5" t="s">
        <v>429</v>
      </c>
      <c r="T67" s="6">
        <v>3</v>
      </c>
      <c r="U67" s="6" t="s">
        <v>138</v>
      </c>
      <c r="Y67" s="2" t="s">
        <v>434</v>
      </c>
    </row>
    <row r="68" spans="19:25" ht="15" customHeight="1" x14ac:dyDescent="0.3">
      <c r="S68" s="5" t="s">
        <v>431</v>
      </c>
      <c r="T68" s="6">
        <v>3</v>
      </c>
      <c r="U68" s="6" t="s">
        <v>138</v>
      </c>
      <c r="Y68" s="2" t="s">
        <v>436</v>
      </c>
    </row>
    <row r="69" spans="19:25" ht="15" customHeight="1" x14ac:dyDescent="0.3">
      <c r="S69" s="5" t="s">
        <v>433</v>
      </c>
      <c r="T69" s="6">
        <v>3</v>
      </c>
      <c r="U69" s="6" t="s">
        <v>138</v>
      </c>
      <c r="Y69" s="2" t="s">
        <v>438</v>
      </c>
    </row>
    <row r="70" spans="19:25" ht="15" customHeight="1" x14ac:dyDescent="0.3">
      <c r="S70" s="5" t="s">
        <v>435</v>
      </c>
      <c r="T70" s="6">
        <v>3</v>
      </c>
      <c r="U70" s="6" t="s">
        <v>138</v>
      </c>
      <c r="Y70" s="2" t="s">
        <v>440</v>
      </c>
    </row>
    <row r="71" spans="19:25" ht="15" customHeight="1" x14ac:dyDescent="0.3">
      <c r="S71" s="5" t="s">
        <v>437</v>
      </c>
      <c r="T71" s="6">
        <v>3</v>
      </c>
      <c r="U71" s="6" t="s">
        <v>138</v>
      </c>
      <c r="Y71" s="2" t="s">
        <v>442</v>
      </c>
    </row>
    <row r="72" spans="19:25" ht="15" customHeight="1" x14ac:dyDescent="0.3">
      <c r="S72" s="5" t="s">
        <v>439</v>
      </c>
      <c r="T72" s="6">
        <v>3</v>
      </c>
      <c r="U72" s="6" t="s">
        <v>138</v>
      </c>
      <c r="Y72" s="2" t="s">
        <v>444</v>
      </c>
    </row>
    <row r="73" spans="19:25" ht="15" customHeight="1" x14ac:dyDescent="0.3">
      <c r="S73" s="5" t="s">
        <v>441</v>
      </c>
      <c r="T73" s="6">
        <v>3</v>
      </c>
      <c r="U73" s="6" t="s">
        <v>138</v>
      </c>
      <c r="Y73" s="2" t="s">
        <v>446</v>
      </c>
    </row>
    <row r="74" spans="19:25" ht="15" customHeight="1" x14ac:dyDescent="0.3">
      <c r="S74" s="5" t="s">
        <v>476</v>
      </c>
      <c r="T74" s="6">
        <v>3</v>
      </c>
      <c r="U74" s="6" t="s">
        <v>138</v>
      </c>
      <c r="Y74" s="2" t="s">
        <v>448</v>
      </c>
    </row>
    <row r="75" spans="19:25" ht="15" customHeight="1" x14ac:dyDescent="0.3">
      <c r="S75" s="5" t="s">
        <v>477</v>
      </c>
      <c r="T75" s="6">
        <v>3</v>
      </c>
      <c r="U75" s="6" t="s">
        <v>138</v>
      </c>
      <c r="Y75" s="2" t="s">
        <v>450</v>
      </c>
    </row>
    <row r="76" spans="19:25" ht="15" customHeight="1" x14ac:dyDescent="0.3">
      <c r="S76" s="5" t="s">
        <v>478</v>
      </c>
      <c r="T76" s="6">
        <v>3</v>
      </c>
      <c r="U76" s="6" t="s">
        <v>138</v>
      </c>
      <c r="Y76" s="2" t="s">
        <v>452</v>
      </c>
    </row>
    <row r="77" spans="19:25" ht="15" customHeight="1" x14ac:dyDescent="0.3">
      <c r="S77" s="5" t="s">
        <v>443</v>
      </c>
      <c r="T77" s="6">
        <v>3</v>
      </c>
      <c r="U77" s="6" t="s">
        <v>138</v>
      </c>
      <c r="Y77" s="2" t="s">
        <v>454</v>
      </c>
    </row>
    <row r="78" spans="19:25" ht="15" customHeight="1" x14ac:dyDescent="0.3">
      <c r="S78" s="5" t="s">
        <v>445</v>
      </c>
      <c r="T78" s="6">
        <v>3</v>
      </c>
      <c r="U78" s="6" t="s">
        <v>138</v>
      </c>
      <c r="Y78" s="2" t="s">
        <v>456</v>
      </c>
    </row>
    <row r="79" spans="19:25" ht="15" customHeight="1" x14ac:dyDescent="0.3">
      <c r="S79" s="5" t="s">
        <v>447</v>
      </c>
      <c r="T79" s="6">
        <v>3</v>
      </c>
      <c r="U79" s="6" t="s">
        <v>138</v>
      </c>
      <c r="Y79" s="2" t="s">
        <v>493</v>
      </c>
    </row>
    <row r="80" spans="19:25" ht="15" customHeight="1" x14ac:dyDescent="0.3">
      <c r="S80" s="5" t="s">
        <v>479</v>
      </c>
      <c r="T80" s="6">
        <v>3</v>
      </c>
      <c r="U80" s="6" t="s">
        <v>138</v>
      </c>
      <c r="Y80" s="2" t="s">
        <v>458</v>
      </c>
    </row>
    <row r="81" spans="19:25" ht="15" customHeight="1" x14ac:dyDescent="0.3">
      <c r="S81" s="5" t="s">
        <v>480</v>
      </c>
      <c r="T81" s="6">
        <v>3</v>
      </c>
      <c r="U81" s="6" t="s">
        <v>138</v>
      </c>
      <c r="Y81" s="2" t="s">
        <v>460</v>
      </c>
    </row>
    <row r="82" spans="19:25" ht="15" customHeight="1" x14ac:dyDescent="0.3">
      <c r="S82" s="5" t="s">
        <v>481</v>
      </c>
      <c r="T82" s="6">
        <v>3</v>
      </c>
      <c r="U82" s="6" t="s">
        <v>138</v>
      </c>
      <c r="Y82" s="2" t="s">
        <v>461</v>
      </c>
    </row>
    <row r="83" spans="19:25" ht="15" customHeight="1" x14ac:dyDescent="0.3">
      <c r="S83" s="5" t="s">
        <v>453</v>
      </c>
      <c r="T83" s="6">
        <v>3</v>
      </c>
      <c r="U83" s="6" t="s">
        <v>138</v>
      </c>
      <c r="Y83" s="2" t="s">
        <v>462</v>
      </c>
    </row>
    <row r="84" spans="19:25" ht="15" customHeight="1" x14ac:dyDescent="0.3">
      <c r="S84" s="5" t="s">
        <v>455</v>
      </c>
      <c r="T84" s="6">
        <v>3</v>
      </c>
      <c r="U84" s="6" t="s">
        <v>138</v>
      </c>
      <c r="Y84" s="2" t="s">
        <v>463</v>
      </c>
    </row>
    <row r="85" spans="19:25" ht="15" customHeight="1" x14ac:dyDescent="0.3">
      <c r="S85" s="5" t="s">
        <v>457</v>
      </c>
      <c r="T85" s="6">
        <v>3</v>
      </c>
      <c r="U85" s="6" t="s">
        <v>138</v>
      </c>
      <c r="Y85" s="2" t="s">
        <v>526</v>
      </c>
    </row>
    <row r="86" spans="19:25" ht="15" customHeight="1" x14ac:dyDescent="0.3">
      <c r="S86" s="5" t="s">
        <v>459</v>
      </c>
      <c r="T86" s="6">
        <v>3</v>
      </c>
      <c r="U86" s="6" t="s">
        <v>138</v>
      </c>
      <c r="Y86" s="2" t="s">
        <v>464</v>
      </c>
    </row>
    <row r="87" spans="19:25" ht="15" customHeight="1" x14ac:dyDescent="0.3">
      <c r="Y87" s="2" t="s">
        <v>465</v>
      </c>
    </row>
    <row r="88" spans="19:25" ht="15" customHeight="1" x14ac:dyDescent="0.3">
      <c r="Y88" s="2" t="s">
        <v>466</v>
      </c>
    </row>
  </sheetData>
  <sortState xmlns:xlrd2="http://schemas.microsoft.com/office/spreadsheetml/2017/richdata2" ref="Y2:Y81">
    <sortCondition ref="Y81"/>
  </sortState>
  <mergeCells count="1">
    <mergeCell ref="E1:N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A0BBE-4864-49D5-8710-E2C26DD483B6}">
  <dimension ref="A1:L2"/>
  <sheetViews>
    <sheetView workbookViewId="0"/>
  </sheetViews>
  <sheetFormatPr defaultRowHeight="14.4" x14ac:dyDescent="0.3"/>
  <cols>
    <col min="1" max="12" width="12.77734375" customWidth="1"/>
  </cols>
  <sheetData>
    <row r="1" spans="1:12" ht="29.4" thickBot="1" x14ac:dyDescent="0.35">
      <c r="A1" s="108" t="s">
        <v>508</v>
      </c>
      <c r="B1" s="108" t="s">
        <v>509</v>
      </c>
      <c r="C1" s="108" t="s">
        <v>510</v>
      </c>
      <c r="D1" s="108" t="s">
        <v>511</v>
      </c>
      <c r="E1" s="108" t="s">
        <v>512</v>
      </c>
      <c r="F1" s="108" t="s">
        <v>513</v>
      </c>
      <c r="G1" s="109" t="s">
        <v>514</v>
      </c>
      <c r="H1" s="108" t="s">
        <v>515</v>
      </c>
      <c r="I1" s="108" t="s">
        <v>516</v>
      </c>
      <c r="J1" s="108" t="s">
        <v>517</v>
      </c>
      <c r="K1" s="108" t="s">
        <v>518</v>
      </c>
      <c r="L1" s="108" t="s">
        <v>47</v>
      </c>
    </row>
    <row r="2" spans="1:12" x14ac:dyDescent="0.3">
      <c r="A2" s="110">
        <f>'LIFESAVING EXAMS'!I33</f>
        <v>0</v>
      </c>
      <c r="B2" s="111">
        <f>'LIFESAVING EXAMS'!R15</f>
        <v>0</v>
      </c>
      <c r="C2" s="111" t="str">
        <f>TEXT(A2, "dddd")</f>
        <v>Saturday</v>
      </c>
      <c r="D2" s="112">
        <f>'LIFESAVING EXAMS'!Y33</f>
        <v>0</v>
      </c>
      <c r="E2" s="111" t="e">
        <f>'LIFESAVING EXAMS'!CD10</f>
        <v>#N/A</v>
      </c>
      <c r="F2" s="111">
        <f>'LIFESAVING EXAMS'!L105</f>
        <v>0</v>
      </c>
      <c r="G2" s="111"/>
      <c r="H2" s="111">
        <f>'LIFESAVING EXAMS'!I30</f>
        <v>0</v>
      </c>
      <c r="I2" s="111">
        <f>'LIFESAVING EXAMS'!R12</f>
        <v>0</v>
      </c>
      <c r="J2" s="115">
        <v>0</v>
      </c>
      <c r="K2" s="115" t="e">
        <f>'LIFESAVING EXAMS'!CA50</f>
        <v>#N/A</v>
      </c>
      <c r="L2" s="115"/>
    </row>
  </sheetData>
  <sheetProtection algorithmName="SHA-512" hashValue="lR2TVhhHJs86qTntzoD5mqWn6HYU20gfZ3350aZbPGzcObWdfDFDBEdq9ms0aMX6JjkN8O4oWlEy1bZZZYQTiQ==" saltValue="hEjg5xRPi7N//zoXIJcxC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LIFESAVING EXAMS</vt:lpstr>
      <vt:lpstr>INS_TEACHER</vt:lpstr>
      <vt:lpstr>EXAMINER</vt:lpstr>
      <vt:lpstr>OPTIONS</vt:lpstr>
      <vt:lpstr>admin</vt:lpstr>
      <vt:lpstr>Awards</vt:lpstr>
      <vt:lpstr>Examiner_Name</vt:lpstr>
      <vt:lpstr>Gender</vt:lpstr>
      <vt:lpstr>MEMBERS</vt:lpstr>
      <vt:lpstr>ORGANISATION</vt:lpstr>
      <vt:lpstr>Results</vt:lpstr>
      <vt:lpstr>Staff</vt:lpstr>
      <vt:lpstr>Time</vt:lpstr>
      <vt:lpstr>VENUE</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Tiac Pin Ng</dc:creator>
  <cp:keywords/>
  <dc:description/>
  <cp:lastModifiedBy>Jason Teo (SLSS COMMUNITY)</cp:lastModifiedBy>
  <cp:revision/>
  <cp:lastPrinted>2024-08-05T03:05:08Z</cp:lastPrinted>
  <dcterms:created xsi:type="dcterms:W3CDTF">2021-12-30T02:11:47Z</dcterms:created>
  <dcterms:modified xsi:type="dcterms:W3CDTF">2024-10-21T03:08:44Z</dcterms:modified>
  <cp:category/>
  <cp:contentStatus/>
</cp:coreProperties>
</file>